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3135" yWindow="3540" windowWidth="17445" windowHeight="7170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Тарифы'!$E$26*2/3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Тарифы'!$A$1:$P$126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5621"/>
</workbook>
</file>

<file path=xl/calcChain.xml><?xml version="1.0" encoding="utf-8"?>
<calcChain xmlns="http://schemas.openxmlformats.org/spreadsheetml/2006/main">
  <c r="G26" i="2" l="1"/>
  <c r="I34" i="2" l="1"/>
  <c r="G34" i="2"/>
  <c r="K34" i="2" s="1"/>
  <c r="I33" i="2"/>
  <c r="G33" i="2"/>
  <c r="K33" i="2" s="1"/>
  <c r="I32" i="2"/>
  <c r="G32" i="2"/>
  <c r="K32" i="2" s="1"/>
  <c r="G94" i="2" l="1"/>
  <c r="I94" i="2"/>
  <c r="K94" i="2" s="1"/>
  <c r="E96" i="2"/>
  <c r="G96" i="2" s="1"/>
  <c r="E98" i="2"/>
  <c r="G98" i="2" s="1"/>
  <c r="G100" i="2"/>
  <c r="E101" i="2"/>
  <c r="G101" i="2" s="1"/>
  <c r="E102" i="2"/>
  <c r="G102" i="2" s="1"/>
  <c r="E104" i="2"/>
  <c r="E99" i="2" l="1"/>
  <c r="G99" i="2" s="1"/>
  <c r="E103" i="2"/>
  <c r="G103" i="2" s="1"/>
  <c r="I100" i="2"/>
  <c r="K100" i="2" s="1"/>
  <c r="E97" i="2"/>
  <c r="G97" i="2" s="1"/>
  <c r="I96" i="2"/>
  <c r="I104" i="2"/>
  <c r="I83" i="2"/>
  <c r="K96" i="2" l="1"/>
  <c r="I102" i="2"/>
  <c r="K102" i="2" s="1"/>
  <c r="G70" i="2"/>
  <c r="G69" i="2"/>
  <c r="G68" i="2"/>
  <c r="G67" i="2"/>
  <c r="G66" i="2"/>
  <c r="G65" i="2"/>
  <c r="G64" i="2"/>
  <c r="G63" i="2"/>
  <c r="G62" i="2"/>
  <c r="E125" i="2" l="1"/>
  <c r="G125" i="2" l="1"/>
  <c r="K125" i="2" s="1"/>
  <c r="G124" i="2"/>
  <c r="I125" i="2" l="1"/>
  <c r="F50" i="2"/>
  <c r="G49" i="2"/>
  <c r="H49" i="2" s="1"/>
  <c r="F49" i="2"/>
  <c r="I48" i="2"/>
  <c r="J48" i="2" s="1"/>
  <c r="H48" i="2"/>
  <c r="F48" i="2"/>
  <c r="E89" i="2"/>
  <c r="I89" i="2" s="1"/>
  <c r="K89" i="2" s="1"/>
  <c r="E87" i="2"/>
  <c r="I87" i="2" s="1"/>
  <c r="E85" i="2"/>
  <c r="I85" i="2" s="1"/>
  <c r="K85" i="2" s="1"/>
  <c r="E84" i="2"/>
  <c r="I84" i="2" s="1"/>
  <c r="G83" i="2"/>
  <c r="G87" i="2" s="1"/>
  <c r="K87" i="2" s="1"/>
  <c r="I70" i="2"/>
  <c r="K70" i="2"/>
  <c r="I69" i="2"/>
  <c r="K69" i="2"/>
  <c r="I68" i="2"/>
  <c r="K68" i="2"/>
  <c r="I67" i="2"/>
  <c r="K67" i="2"/>
  <c r="I66" i="2"/>
  <c r="K66" i="2"/>
  <c r="I65" i="2"/>
  <c r="K65" i="2"/>
  <c r="I64" i="2"/>
  <c r="K64" i="2"/>
  <c r="I63" i="2"/>
  <c r="K63" i="2"/>
  <c r="I62" i="2"/>
  <c r="K62" i="2"/>
  <c r="F53" i="2"/>
  <c r="G52" i="2"/>
  <c r="H52" i="2" s="1"/>
  <c r="F52" i="2"/>
  <c r="I51" i="2"/>
  <c r="K51" i="2" s="1"/>
  <c r="L51" i="2" s="1"/>
  <c r="H51" i="2"/>
  <c r="F51" i="2"/>
  <c r="L43" i="2"/>
  <c r="K43" i="2"/>
  <c r="I43" i="2"/>
  <c r="L42" i="2"/>
  <c r="K42" i="2"/>
  <c r="I42" i="2"/>
  <c r="L41" i="2"/>
  <c r="K41" i="2"/>
  <c r="I41" i="2"/>
  <c r="I35" i="2"/>
  <c r="G35" i="2"/>
  <c r="K35" i="2" s="1"/>
  <c r="G29" i="2"/>
  <c r="I28" i="2"/>
  <c r="K28" i="2" s="1"/>
  <c r="G28" i="2"/>
  <c r="I27" i="2"/>
  <c r="K27" i="2" s="1"/>
  <c r="G27" i="2"/>
  <c r="G25" i="2"/>
  <c r="G24" i="2"/>
  <c r="E18" i="2"/>
  <c r="E21" i="2" s="1"/>
  <c r="G21" i="2" s="1"/>
  <c r="I15" i="2"/>
  <c r="K15" i="2" s="1"/>
  <c r="E12" i="2"/>
  <c r="E10" i="2"/>
  <c r="G9" i="2"/>
  <c r="G30" i="2" l="1"/>
  <c r="E13" i="2"/>
  <c r="E11" i="2"/>
  <c r="E14" i="2" s="1"/>
  <c r="G15" i="2"/>
  <c r="G10" i="2"/>
  <c r="K48" i="2"/>
  <c r="L48" i="2" s="1"/>
  <c r="I29" i="2"/>
  <c r="K29" i="2" s="1"/>
  <c r="I52" i="2"/>
  <c r="K52" i="2" s="1"/>
  <c r="L52" i="2" s="1"/>
  <c r="K83" i="2"/>
  <c r="G12" i="2"/>
  <c r="G18" i="2"/>
  <c r="J51" i="2"/>
  <c r="G85" i="2"/>
  <c r="G84" i="2"/>
  <c r="I49" i="2"/>
  <c r="K49" i="2" s="1"/>
  <c r="L49" i="2" s="1"/>
  <c r="G50" i="2"/>
  <c r="E16" i="2"/>
  <c r="G53" i="2"/>
  <c r="E86" i="2"/>
  <c r="E88" i="2"/>
  <c r="I88" i="2" s="1"/>
  <c r="E90" i="2"/>
  <c r="G89" i="2"/>
  <c r="E19" i="2"/>
  <c r="I30" i="2" l="1"/>
  <c r="K30" i="2" s="1"/>
  <c r="J52" i="2"/>
  <c r="J49" i="2"/>
  <c r="G88" i="2"/>
  <c r="K88" i="2" s="1"/>
  <c r="H50" i="2"/>
  <c r="I50" i="2"/>
  <c r="E22" i="2"/>
  <c r="G22" i="2" s="1"/>
  <c r="E20" i="2"/>
  <c r="E23" i="2" s="1"/>
  <c r="G19" i="2"/>
  <c r="I86" i="2"/>
  <c r="K86" i="2" s="1"/>
  <c r="G86" i="2"/>
  <c r="I16" i="2"/>
  <c r="K16" i="2" s="1"/>
  <c r="G16" i="2"/>
  <c r="I90" i="2"/>
  <c r="K90" i="2" s="1"/>
  <c r="G90" i="2"/>
  <c r="G11" i="2"/>
  <c r="I53" i="2"/>
  <c r="H53" i="2"/>
  <c r="G13" i="2"/>
  <c r="K50" i="2" l="1"/>
  <c r="L50" i="2" s="1"/>
  <c r="J50" i="2"/>
  <c r="I17" i="2"/>
  <c r="K17" i="2" s="1"/>
  <c r="G17" i="2"/>
  <c r="G14" i="2"/>
  <c r="J53" i="2"/>
  <c r="K53" i="2"/>
  <c r="L53" i="2" s="1"/>
  <c r="G23" i="2"/>
  <c r="G20" i="2"/>
  <c r="G31" i="2"/>
  <c r="I31" i="2"/>
  <c r="K31" i="2" s="1"/>
</calcChain>
</file>

<file path=xl/sharedStrings.xml><?xml version="1.0" encoding="utf-8"?>
<sst xmlns="http://schemas.openxmlformats.org/spreadsheetml/2006/main" count="300" uniqueCount="108">
  <si>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</si>
  <si>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</si>
  <si>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</si>
  <si>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</si>
  <si>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</si>
  <si>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</si>
  <si>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</si>
  <si>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</si>
  <si>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</si>
  <si>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</si>
  <si>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</si>
  <si>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</si>
  <si>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</si>
  <si>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</si>
  <si>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</si>
  <si>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</si>
  <si>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</si>
  <si>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</si>
  <si>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Экспресс программы кредитования (1 час)</t>
  </si>
  <si>
    <t>Классические программы кредитования (4 часа)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</si>
  <si>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</si>
  <si>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</si>
  <si>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</si>
  <si>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</si>
  <si>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</si>
  <si>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</si>
  <si>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</si>
  <si>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</si>
  <si>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с ФЗ 
(3,036% и 4,1%)</t>
  </si>
  <si>
    <t>Паспорт РФ / Полный</t>
  </si>
  <si>
    <t>20 - 39,99</t>
  </si>
  <si>
    <t>0- 19,99</t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</si>
  <si>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</si>
  <si>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</si>
  <si>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</si>
  <si>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</si>
  <si>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</si>
  <si>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КАСКО*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</si>
  <si>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КАСКО*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</si>
  <si>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</si>
  <si>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</si>
  <si>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</si>
  <si>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</si>
  <si>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</si>
  <si>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</si>
  <si>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</si>
  <si>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</si>
  <si>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с КАСКО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</si>
  <si>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</t>
    </r>
  </si>
  <si>
    <t>с ФЗ (4,1%)</t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</si>
  <si>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</si>
  <si>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</si>
  <si>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</si>
  <si>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</si>
  <si>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</si>
  <si>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</si>
  <si>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</si>
  <si>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</si>
  <si>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</si>
  <si>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</si>
  <si>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</si>
  <si>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</si>
  <si>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</si>
  <si>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иностранных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отечественных</t>
    </r>
    <r>
      <rPr>
        <sz val="10"/>
        <rFont val="Microsoft Sans Serif"/>
        <family val="2"/>
        <charset val="204"/>
      </rPr>
      <t xml:space="preserve"> марок </t>
    </r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</si>
  <si>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иностранных и отечественных</t>
    </r>
    <r>
      <rPr>
        <sz val="10"/>
        <rFont val="Microsoft Sans Serif"/>
        <family val="2"/>
        <charset val="204"/>
      </rPr>
      <t xml:space="preserve"> марок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</si>
  <si>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</si>
  <si>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</si>
  <si>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</si>
  <si>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</si>
  <si>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</si>
  <si>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</si>
  <si>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</si>
  <si>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</si>
  <si>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</si>
  <si>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</si>
  <si>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</si>
  <si>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</si>
  <si>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Дополнительные государственные программы субсидирования "Семейный автомобиль" и "Первый автомобиль"</t>
  </si>
  <si>
    <t>Программы действую только при оформлении кредита в рамках Государственной программы субсидирования.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</si>
  <si>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</si>
  <si>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от 70</t>
  </si>
  <si>
    <t>15 - 29,99</t>
  </si>
  <si>
    <t>24, 36, 48</t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</si>
  <si>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</si>
  <si>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</si>
  <si>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</si>
  <si>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</si>
  <si>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6,4%</t>
    </r>
    <r>
      <rPr>
        <sz val="10"/>
        <rFont val="Microsoft Sans Serif"/>
        <family val="2"/>
        <charset val="204"/>
      </rPr>
      <t>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</si>
  <si>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</si>
  <si>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</si>
  <si>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</si>
  <si>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без ФЗ или с ФЗ (1,75%, 3,48%)</t>
  </si>
  <si>
    <t>без ФЗ или с ФЗ (1,75%)</t>
  </si>
  <si>
    <t>без ФЗ или с ФЗ (3,48% и 1,75%)</t>
  </si>
  <si>
    <t>без ФЗ или 
с ФЗ (1,75%, 3,036%, 3,48%)</t>
  </si>
  <si>
    <r>
      <rPr>
        <b/>
        <sz val="10"/>
        <color theme="1"/>
        <rFont val="Microsoft Sans Serif"/>
        <family val="2"/>
        <charset val="204"/>
      </rPr>
      <t xml:space="preserve">"Subaru Drive"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</si>
  <si>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color theme="1"/>
        <rFont val="Microsoft Sans Serif"/>
        <family val="2"/>
        <charset val="204"/>
      </rPr>
      <t xml:space="preserve">"Summer with Subaru Drive" *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XUW, WRX, WRX STI)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</si>
  <si>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 (в 2017 году по программам "Семейный автомобиль" и "Первый автомобиль");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</si>
  <si>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</si>
  <si>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</si>
  <si>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</si>
  <si>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</si>
  <si>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с ФЗ (3,036% и 3,48%)</t>
  </si>
  <si>
    <t>без ФЗ или с ФЗ (3,036%, 1,75%, 3,48%)</t>
  </si>
  <si>
    <t>от 0%</t>
  </si>
  <si>
    <r>
      <t>Программа кредитования "</t>
    </r>
    <r>
      <rPr>
        <b/>
        <sz val="10"/>
        <color rgb="FF0000FF"/>
        <rFont val="Microsoft Sans Serif"/>
        <family val="2"/>
        <charset val="204"/>
      </rPr>
      <t>Сертифицированные  а/м Hyundai и Kia</t>
    </r>
    <r>
      <rPr>
        <sz val="10"/>
        <color rgb="FF0000FF"/>
        <rFont val="Microsoft Sans Serif"/>
        <family val="2"/>
        <charset val="204"/>
      </rPr>
      <t xml:space="preserve">" подержанных а/м </t>
    </r>
    <r>
      <rPr>
        <b/>
        <sz val="10"/>
        <color rgb="FF0000FF"/>
        <rFont val="Microsoft Sans Serif"/>
        <family val="2"/>
        <charset val="204"/>
      </rPr>
      <t>Hyundai</t>
    </r>
    <r>
      <rPr>
        <sz val="10"/>
        <color rgb="FF0000FF"/>
        <rFont val="Microsoft Sans Serif"/>
        <family val="2"/>
        <charset val="204"/>
      </rPr>
      <t xml:space="preserve"> и </t>
    </r>
    <r>
      <rPr>
        <b/>
        <sz val="10"/>
        <color rgb="FF0000FF"/>
        <rFont val="Microsoft Sans Serif"/>
        <family val="2"/>
        <charset val="204"/>
      </rPr>
      <t>Kia</t>
    </r>
    <r>
      <rPr>
        <sz val="10"/>
        <color rgb="FF0000FF"/>
        <rFont val="Microsoft Sans Serif"/>
        <family val="2"/>
        <charset val="204"/>
      </rPr>
      <t xml:space="preserve"> не старше 5 лет</t>
    </r>
  </si>
  <si>
    <r>
      <t xml:space="preserve">Программа кредитования </t>
    </r>
    <r>
      <rPr>
        <b/>
        <sz val="10"/>
        <color rgb="FF0000FF"/>
        <rFont val="Microsoft Sans Serif"/>
        <family val="2"/>
        <charset val="204"/>
      </rPr>
      <t xml:space="preserve">"АвтоФреш" </t>
    </r>
    <r>
      <rPr>
        <sz val="10"/>
        <color rgb="FF0000FF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</si>
  <si>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t>Приложение №1 к Распоряжению №166/ОД от 20.10.2017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</si>
</sst>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Microsoft Sans Serif"/>
      <family val="2"/>
      <charset val="204"/>
    </font>
    <font>
      <b/>
      <sz val="10"/>
      <color rgb="FF0000FF"/>
      <name val="Microsoft Sans Serif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9" fontId="3" fillId="0" borderId="0" applyFont="0" applyFill="0" applyBorder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12" fillId="0" borderId="0" xfId="2" applyFont="1" applyFill="1" applyAlignment="1">
      <alignment horizontal="right"/>
    </xf>
    <xf numFmtId="0" fontId="6" fillId="4" borderId="3" xfId="0" applyFont="1" applyFill="1" applyBorder="1"/>
    <xf numFmtId="0" fontId="6" fillId="0" borderId="0" xfId="2" applyFont="1"/>
    <xf numFmtId="0" fontId="33" fillId="0" borderId="0" xfId="2" applyFont="1"/>
    <xf numFmtId="0" fontId="6" fillId="0" borderId="3" xfId="2" applyFont="1" applyFill="1" applyBorder="1"/>
    <xf numFmtId="0" fontId="6" fillId="0" borderId="7" xfId="2" applyFont="1" applyFill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vertical="center"/>
    </xf>
    <xf numFmtId="10" fontId="6" fillId="0" borderId="2" xfId="972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/>
    <xf numFmtId="10" fontId="6" fillId="0" borderId="1" xfId="972" applyNumberFormat="1" applyFont="1" applyFill="1" applyBorder="1" applyAlignment="1">
      <alignment horizontal="center" vertical="center"/>
    </xf>
    <xf numFmtId="10" fontId="6" fillId="0" borderId="1" xfId="972" applyNumberFormat="1" applyFont="1" applyFill="1" applyBorder="1" applyAlignment="1">
      <alignment vertical="center"/>
    </xf>
    <xf numFmtId="10" fontId="6" fillId="0" borderId="1" xfId="2" applyNumberFormat="1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vertical="center"/>
    </xf>
    <xf numFmtId="49" fontId="6" fillId="0" borderId="7" xfId="2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33" fillId="0" borderId="0" xfId="2" applyFont="1" applyFill="1" applyBorder="1"/>
    <xf numFmtId="49" fontId="6" fillId="0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/>
    <xf numFmtId="0" fontId="6" fillId="0" borderId="3" xfId="2" applyFont="1" applyFill="1" applyBorder="1" applyAlignment="1"/>
    <xf numFmtId="49" fontId="6" fillId="2" borderId="3" xfId="2" applyNumberFormat="1" applyFont="1" applyFill="1" applyBorder="1" applyAlignment="1">
      <alignment horizontal="center" vertical="center"/>
    </xf>
    <xf numFmtId="0" fontId="33" fillId="0" borderId="3" xfId="0" applyFont="1" applyFill="1" applyBorder="1"/>
    <xf numFmtId="0" fontId="33" fillId="4" borderId="3" xfId="2" applyFont="1" applyFill="1" applyBorder="1"/>
    <xf numFmtId="10" fontId="6" fillId="0" borderId="8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6" fillId="0" borderId="13" xfId="0" applyNumberFormat="1" applyFont="1" applyFill="1" applyBorder="1" applyAlignment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10" fontId="6" fillId="2" borderId="3" xfId="972" applyNumberFormat="1" applyFont="1" applyFill="1" applyBorder="1" applyAlignment="1">
      <alignment horizontal="center" vertical="center"/>
    </xf>
    <xf numFmtId="10" fontId="6" fillId="2" borderId="3" xfId="2" applyNumberFormat="1" applyFont="1" applyFill="1" applyBorder="1" applyAlignment="1">
      <alignment horizontal="center" vertical="center"/>
    </xf>
    <xf numFmtId="10" fontId="6" fillId="0" borderId="3" xfId="1049" applyNumberFormat="1" applyFont="1" applyFill="1" applyBorder="1" applyAlignment="1">
      <alignment horizontal="center" vertical="center"/>
    </xf>
    <xf numFmtId="10" fontId="6" fillId="0" borderId="3" xfId="1046" applyNumberFormat="1" applyFont="1" applyFill="1" applyBorder="1" applyAlignment="1">
      <alignment horizontal="center" vertical="center"/>
    </xf>
    <xf numFmtId="10" fontId="6" fillId="0" borderId="3" xfId="1048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10" fontId="33" fillId="0" borderId="3" xfId="0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10" fontId="6" fillId="0" borderId="3" xfId="972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33" fillId="2" borderId="8" xfId="2" applyFont="1" applyFill="1" applyBorder="1" applyAlignment="1">
      <alignment horizontal="center" vertical="center"/>
    </xf>
    <xf numFmtId="0" fontId="33" fillId="2" borderId="6" xfId="2" applyFont="1" applyFill="1" applyBorder="1" applyAlignment="1">
      <alignment horizontal="center" vertical="center"/>
    </xf>
    <xf numFmtId="0" fontId="33" fillId="2" borderId="11" xfId="2" applyFont="1" applyFill="1" applyBorder="1" applyAlignment="1">
      <alignment horizontal="center" vertical="center"/>
    </xf>
    <xf numFmtId="0" fontId="33" fillId="2" borderId="13" xfId="2" applyFont="1" applyFill="1" applyBorder="1" applyAlignment="1">
      <alignment horizontal="center" vertical="center"/>
    </xf>
    <xf numFmtId="0" fontId="33" fillId="2" borderId="0" xfId="2" applyFont="1" applyFill="1" applyBorder="1" applyAlignment="1">
      <alignment horizontal="center" vertical="center"/>
    </xf>
    <xf numFmtId="0" fontId="33" fillId="2" borderId="14" xfId="2" applyFont="1" applyFill="1" applyBorder="1" applyAlignment="1">
      <alignment horizontal="center" vertical="center"/>
    </xf>
    <xf numFmtId="0" fontId="33" fillId="2" borderId="15" xfId="2" applyFont="1" applyFill="1" applyBorder="1" applyAlignment="1">
      <alignment horizontal="center" vertical="center"/>
    </xf>
    <xf numFmtId="0" fontId="33" fillId="2" borderId="7" xfId="2" applyFont="1" applyFill="1" applyBorder="1" applyAlignment="1">
      <alignment horizontal="center" vertical="center"/>
    </xf>
    <xf numFmtId="0" fontId="33" fillId="2" borderId="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 wrapText="1"/>
    </xf>
    <xf numFmtId="0" fontId="35" fillId="0" borderId="3" xfId="2" applyFont="1" applyFill="1" applyBorder="1" applyAlignment="1">
      <alignment horizontal="left" vertical="top" wrapText="1"/>
    </xf>
    <xf numFmtId="0" fontId="7" fillId="0" borderId="3" xfId="2" applyFont="1" applyFill="1" applyBorder="1" applyAlignment="1">
      <alignment horizontal="center" vertical="center" wrapText="1"/>
    </xf>
    <xf numFmtId="0" fontId="35" fillId="3" borderId="10" xfId="2" applyFont="1" applyFill="1" applyBorder="1" applyAlignment="1">
      <alignment horizontal="center" vertical="center" wrapText="1"/>
    </xf>
    <xf numFmtId="0" fontId="35" fillId="3" borderId="2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17" fontId="6" fillId="0" borderId="9" xfId="2" applyNumberFormat="1" applyFont="1" applyFill="1" applyBorder="1" applyAlignment="1">
      <alignment horizontal="center" vertical="center" wrapText="1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11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49" fontId="33" fillId="0" borderId="9" xfId="0" applyNumberFormat="1" applyFont="1" applyFill="1" applyBorder="1" applyAlignment="1">
      <alignment horizontal="center" vertical="center"/>
    </xf>
    <xf numFmtId="49" fontId="33" fillId="0" borderId="12" xfId="0" applyNumberFormat="1" applyFont="1" applyFill="1" applyBorder="1" applyAlignment="1">
      <alignment horizontal="center" vertical="center"/>
    </xf>
    <xf numFmtId="49" fontId="33" fillId="0" borderId="5" xfId="0" applyNumberFormat="1" applyFont="1" applyFill="1" applyBorder="1" applyAlignment="1">
      <alignment horizontal="center" vertical="center"/>
    </xf>
    <xf numFmtId="0" fontId="33" fillId="4" borderId="9" xfId="2" applyFont="1" applyFill="1" applyBorder="1" applyAlignment="1">
      <alignment horizontal="center" vertical="center" wrapText="1"/>
    </xf>
    <xf numFmtId="0" fontId="33" fillId="4" borderId="12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10" fontId="33" fillId="4" borderId="10" xfId="972" applyNumberFormat="1" applyFont="1" applyFill="1" applyBorder="1" applyAlignment="1">
      <alignment horizontal="center" vertical="center"/>
    </xf>
    <xf numFmtId="10" fontId="33" fillId="4" borderId="2" xfId="972" applyNumberFormat="1" applyFont="1" applyFill="1" applyBorder="1" applyAlignment="1">
      <alignment horizontal="center" vertical="center"/>
    </xf>
    <xf numFmtId="10" fontId="33" fillId="4" borderId="10" xfId="2" applyNumberFormat="1" applyFont="1" applyFill="1" applyBorder="1" applyAlignment="1">
      <alignment horizontal="center" vertical="center"/>
    </xf>
    <xf numFmtId="10" fontId="33" fillId="4" borderId="2" xfId="2" applyNumberFormat="1" applyFont="1" applyFill="1" applyBorder="1" applyAlignment="1">
      <alignment horizontal="center" vertical="center"/>
    </xf>
    <xf numFmtId="0" fontId="33" fillId="0" borderId="9" xfId="2" applyFont="1" applyFill="1" applyBorder="1" applyAlignment="1">
      <alignment horizontal="left" vertical="center"/>
    </xf>
    <xf numFmtId="0" fontId="33" fillId="0" borderId="12" xfId="2" applyFont="1" applyFill="1" applyBorder="1" applyAlignment="1">
      <alignment horizontal="left" vertical="center"/>
    </xf>
    <xf numFmtId="0" fontId="33" fillId="0" borderId="5" xfId="2" applyFont="1" applyFill="1" applyBorder="1" applyAlignment="1">
      <alignment horizontal="left" vertical="center"/>
    </xf>
    <xf numFmtId="0" fontId="33" fillId="0" borderId="9" xfId="2" applyFont="1" applyFill="1" applyBorder="1" applyAlignment="1">
      <alignment horizontal="center" vertical="center" wrapText="1"/>
    </xf>
    <xf numFmtId="0" fontId="33" fillId="0" borderId="12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33" fillId="4" borderId="8" xfId="0" applyNumberFormat="1" applyFont="1" applyFill="1" applyBorder="1" applyAlignment="1">
      <alignment horizontal="center" vertical="center"/>
    </xf>
    <xf numFmtId="49" fontId="33" fillId="4" borderId="11" xfId="0" applyNumberFormat="1" applyFont="1" applyFill="1" applyBorder="1" applyAlignment="1">
      <alignment horizontal="center" vertical="center"/>
    </xf>
    <xf numFmtId="49" fontId="33" fillId="4" borderId="13" xfId="0" applyNumberFormat="1" applyFont="1" applyFill="1" applyBorder="1" applyAlignment="1">
      <alignment horizontal="center" vertical="center"/>
    </xf>
    <xf numFmtId="49" fontId="33" fillId="4" borderId="14" xfId="0" applyNumberFormat="1" applyFont="1" applyFill="1" applyBorder="1" applyAlignment="1">
      <alignment horizontal="center" vertical="center"/>
    </xf>
    <xf numFmtId="49" fontId="33" fillId="4" borderId="15" xfId="0" applyNumberFormat="1" applyFont="1" applyFill="1" applyBorder="1" applyAlignment="1">
      <alignment horizontal="center" vertical="center"/>
    </xf>
    <xf numFmtId="49" fontId="33" fillId="4" borderId="4" xfId="0" applyNumberFormat="1" applyFont="1" applyFill="1" applyBorder="1" applyAlignment="1">
      <alignment horizontal="center" vertical="center"/>
    </xf>
    <xf numFmtId="10" fontId="6" fillId="0" borderId="3" xfId="2" applyNumberFormat="1" applyFont="1" applyFill="1" applyBorder="1" applyAlignment="1">
      <alignment horizontal="center" vertical="center"/>
    </xf>
    <xf numFmtId="10" fontId="6" fillId="4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0" fontId="33" fillId="0" borderId="3" xfId="2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0" fontId="6" fillId="4" borderId="10" xfId="1" applyNumberFormat="1" applyFont="1" applyFill="1" applyBorder="1" applyAlignment="1">
      <alignment horizontal="center" vertical="center"/>
    </xf>
    <xf numFmtId="10" fontId="6" fillId="4" borderId="2" xfId="1" applyNumberFormat="1" applyFont="1" applyFill="1" applyBorder="1" applyAlignment="1">
      <alignment horizontal="center" vertical="center"/>
    </xf>
    <xf numFmtId="10" fontId="6" fillId="4" borderId="8" xfId="0" applyNumberFormat="1" applyFont="1" applyFill="1" applyBorder="1" applyAlignment="1">
      <alignment horizontal="center" vertical="center"/>
    </xf>
    <xf numFmtId="10" fontId="6" fillId="4" borderId="6" xfId="0" applyNumberFormat="1" applyFont="1" applyFill="1" applyBorder="1" applyAlignment="1">
      <alignment horizontal="center" vertical="center"/>
    </xf>
    <xf numFmtId="10" fontId="6" fillId="4" borderId="11" xfId="0" applyNumberFormat="1" applyFont="1" applyFill="1" applyBorder="1" applyAlignment="1">
      <alignment horizontal="center" vertical="center"/>
    </xf>
    <xf numFmtId="10" fontId="6" fillId="4" borderId="13" xfId="0" applyNumberFormat="1" applyFont="1" applyFill="1" applyBorder="1" applyAlignment="1">
      <alignment horizontal="center" vertical="center"/>
    </xf>
    <xf numFmtId="10" fontId="6" fillId="4" borderId="0" xfId="0" applyNumberFormat="1" applyFont="1" applyFill="1" applyBorder="1" applyAlignment="1">
      <alignment horizontal="center" vertical="center"/>
    </xf>
    <xf numFmtId="10" fontId="6" fillId="4" borderId="14" xfId="0" applyNumberFormat="1" applyFont="1" applyFill="1" applyBorder="1" applyAlignment="1">
      <alignment horizontal="center" vertical="center"/>
    </xf>
    <xf numFmtId="10" fontId="6" fillId="4" borderId="15" xfId="0" applyNumberFormat="1" applyFont="1" applyFill="1" applyBorder="1" applyAlignment="1">
      <alignment horizontal="center" vertical="center"/>
    </xf>
    <xf numFmtId="10" fontId="6" fillId="4" borderId="7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/>
    </xf>
    <xf numFmtId="10" fontId="33" fillId="0" borderId="10" xfId="1" applyNumberFormat="1" applyFont="1" applyFill="1" applyBorder="1" applyAlignment="1">
      <alignment horizontal="center" vertical="center"/>
    </xf>
    <xf numFmtId="10" fontId="33" fillId="0" borderId="2" xfId="1" applyNumberFormat="1" applyFont="1" applyFill="1" applyBorder="1" applyAlignment="1">
      <alignment horizontal="center" vertical="center"/>
    </xf>
    <xf numFmtId="10" fontId="33" fillId="0" borderId="10" xfId="0" applyNumberFormat="1" applyFont="1" applyFill="1" applyBorder="1" applyAlignment="1">
      <alignment horizontal="center" vertical="center"/>
    </xf>
    <xf numFmtId="10" fontId="33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2" fillId="0" borderId="0" xfId="0" applyFont="1" applyAlignment="1">
      <alignment horizontal="center"/>
    </xf>
    <xf numFmtId="0" fontId="33" fillId="0" borderId="3" xfId="0" applyFont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10" fontId="33" fillId="2" borderId="10" xfId="1" applyNumberFormat="1" applyFont="1" applyFill="1" applyBorder="1" applyAlignment="1">
      <alignment horizontal="center" vertical="center"/>
    </xf>
    <xf numFmtId="10" fontId="33" fillId="2" borderId="2" xfId="1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0" fontId="33" fillId="2" borderId="10" xfId="0" applyNumberFormat="1" applyFont="1" applyFill="1" applyBorder="1" applyAlignment="1">
      <alignment horizontal="center" vertical="center"/>
    </xf>
    <xf numFmtId="10" fontId="33" fillId="2" borderId="2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33" fillId="4" borderId="3" xfId="0" applyNumberFormat="1" applyFont="1" applyFill="1" applyBorder="1" applyAlignment="1">
      <alignment horizontal="center" vertical="center"/>
    </xf>
    <xf numFmtId="49" fontId="33" fillId="0" borderId="12" xfId="0" applyNumberFormat="1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1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7" fillId="3" borderId="3" xfId="0" applyNumberFormat="1" applyFont="1" applyFill="1" applyBorder="1" applyAlignment="1">
      <alignment horizontal="center" vertical="center"/>
    </xf>
    <xf numFmtId="0" fontId="33" fillId="0" borderId="3" xfId="2" applyFont="1" applyFill="1" applyBorder="1" applyAlignment="1">
      <alignment horizontal="center" vertical="center" wrapText="1"/>
    </xf>
    <xf numFmtId="10" fontId="33" fillId="0" borderId="8" xfId="972" applyNumberFormat="1" applyFont="1" applyFill="1" applyBorder="1" applyAlignment="1">
      <alignment horizontal="center" vertical="center"/>
    </xf>
    <xf numFmtId="10" fontId="33" fillId="0" borderId="11" xfId="972" applyNumberFormat="1" applyFont="1" applyFill="1" applyBorder="1" applyAlignment="1">
      <alignment horizontal="center" vertical="center"/>
    </xf>
    <xf numFmtId="10" fontId="33" fillId="0" borderId="13" xfId="972" applyNumberFormat="1" applyFont="1" applyFill="1" applyBorder="1" applyAlignment="1">
      <alignment horizontal="center" vertical="center"/>
    </xf>
    <xf numFmtId="10" fontId="33" fillId="0" borderId="14" xfId="972" applyNumberFormat="1" applyFont="1" applyFill="1" applyBorder="1" applyAlignment="1">
      <alignment horizontal="center" vertical="center"/>
    </xf>
    <xf numFmtId="10" fontId="33" fillId="0" borderId="15" xfId="972" applyNumberFormat="1" applyFont="1" applyFill="1" applyBorder="1" applyAlignment="1">
      <alignment horizontal="center" vertical="center"/>
    </xf>
    <xf numFmtId="10" fontId="33" fillId="0" borderId="4" xfId="972" applyNumberFormat="1" applyFont="1" applyFill="1" applyBorder="1" applyAlignment="1">
      <alignment horizontal="center" vertical="center"/>
    </xf>
    <xf numFmtId="10" fontId="33" fillId="0" borderId="8" xfId="2" applyNumberFormat="1" applyFont="1" applyFill="1" applyBorder="1" applyAlignment="1">
      <alignment horizontal="center" vertical="center"/>
    </xf>
    <xf numFmtId="10" fontId="33" fillId="0" borderId="11" xfId="2" applyNumberFormat="1" applyFont="1" applyFill="1" applyBorder="1" applyAlignment="1">
      <alignment horizontal="center" vertical="center"/>
    </xf>
    <xf numFmtId="10" fontId="33" fillId="0" borderId="13" xfId="2" applyNumberFormat="1" applyFont="1" applyFill="1" applyBorder="1" applyAlignment="1">
      <alignment horizontal="center" vertical="center"/>
    </xf>
    <xf numFmtId="10" fontId="33" fillId="0" borderId="14" xfId="2" applyNumberFormat="1" applyFont="1" applyFill="1" applyBorder="1" applyAlignment="1">
      <alignment horizontal="center" vertical="center"/>
    </xf>
    <xf numFmtId="10" fontId="33" fillId="0" borderId="15" xfId="2" applyNumberFormat="1" applyFont="1" applyFill="1" applyBorder="1" applyAlignment="1">
      <alignment horizontal="center" vertical="center"/>
    </xf>
    <xf numFmtId="10" fontId="33" fillId="0" borderId="4" xfId="2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left" vertical="top" wrapText="1"/>
    </xf>
    <xf numFmtId="0" fontId="42" fillId="2" borderId="3" xfId="0" applyFont="1" applyFill="1" applyBorder="1" applyAlignment="1">
      <alignment horizontal="left" vertical="top" wrapText="1"/>
    </xf>
    <xf numFmtId="0" fontId="38" fillId="0" borderId="1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10" fontId="6" fillId="0" borderId="1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49" fontId="6" fillId="2" borderId="3" xfId="2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right" vertical="top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126"/>
  <sheetViews>
    <sheetView showGridLines="0" tabSelected="1" view="pageBreakPreview" zoomScaleNormal="100" zoomScaleSheetLayoutView="100" workbookViewId="0">
      <selection activeCell="O2" sqref="O2"/>
    </sheetView>
  </sheetViews>
  <sheetFormatPr defaultRowHeight="12.75"/>
  <cols>
    <col min="1" max="1" width="1.42578125" style="1" customWidth="1"/>
    <col min="2" max="2" width="35" style="1" customWidth="1"/>
    <col min="3" max="3" width="16.7109375" style="1" customWidth="1"/>
    <col min="4" max="4" width="11.42578125" style="1" customWidth="1"/>
    <col min="5" max="12" width="7.5703125" style="1" customWidth="1"/>
    <col min="13" max="13" width="11.42578125" style="1" customWidth="1"/>
    <col min="14" max="14" width="6.28515625" style="1" customWidth="1"/>
    <col min="15" max="15" width="7" style="1" customWidth="1"/>
    <col min="16" max="16" width="1.7109375" style="1" customWidth="1"/>
    <col min="17" max="16384" width="9.140625" style="1"/>
  </cols>
  <sheetData>
    <row r="1" spans="2:15">
      <c r="O1" s="239" t="s">
        <v>107</v>
      </c>
    </row>
    <row r="2" spans="2:15" ht="5.25" customHeight="1">
      <c r="O2" s="4"/>
    </row>
    <row r="3" spans="2:15" ht="3" customHeight="1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5" ht="15.75" customHeight="1">
      <c r="B4" s="177" t="s">
        <v>75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70" t="s">
        <v>0</v>
      </c>
      <c r="C6" s="70" t="s">
        <v>1</v>
      </c>
      <c r="D6" s="89" t="s">
        <v>2</v>
      </c>
      <c r="E6" s="71" t="s">
        <v>25</v>
      </c>
      <c r="F6" s="72"/>
      <c r="G6" s="72"/>
      <c r="H6" s="73"/>
      <c r="I6" s="71" t="s">
        <v>26</v>
      </c>
      <c r="J6" s="72"/>
      <c r="K6" s="72"/>
      <c r="L6" s="73"/>
      <c r="M6" s="70" t="s">
        <v>3</v>
      </c>
      <c r="N6" s="70" t="s">
        <v>4</v>
      </c>
      <c r="O6" s="70"/>
    </row>
    <row r="7" spans="2:15" ht="25.5" customHeight="1">
      <c r="B7" s="70"/>
      <c r="C7" s="70"/>
      <c r="D7" s="89"/>
      <c r="E7" s="81" t="s">
        <v>93</v>
      </c>
      <c r="F7" s="82"/>
      <c r="G7" s="81" t="s">
        <v>28</v>
      </c>
      <c r="H7" s="82"/>
      <c r="I7" s="81" t="s">
        <v>93</v>
      </c>
      <c r="J7" s="82"/>
      <c r="K7" s="81" t="s">
        <v>28</v>
      </c>
      <c r="L7" s="82"/>
      <c r="M7" s="70"/>
      <c r="N7" s="70"/>
      <c r="O7" s="70"/>
    </row>
    <row r="8" spans="2:15" ht="16.5" customHeight="1">
      <c r="B8" s="155" t="s">
        <v>18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spans="2:15" ht="13.5" customHeight="1">
      <c r="B9" s="69" t="s">
        <v>5</v>
      </c>
      <c r="C9" s="156" t="s">
        <v>6</v>
      </c>
      <c r="D9" s="5" t="s">
        <v>7</v>
      </c>
      <c r="E9" s="159">
        <v>0.17699999999999999</v>
      </c>
      <c r="F9" s="160"/>
      <c r="G9" s="159">
        <f>E9-1.5%</f>
        <v>0.16199999999999998</v>
      </c>
      <c r="H9" s="160"/>
      <c r="I9" s="161" t="s">
        <v>8</v>
      </c>
      <c r="J9" s="162"/>
      <c r="K9" s="162"/>
      <c r="L9" s="163"/>
      <c r="M9" s="67" t="s">
        <v>9</v>
      </c>
      <c r="N9" s="60" t="s">
        <v>10</v>
      </c>
      <c r="O9" s="61"/>
    </row>
    <row r="10" spans="2:15" ht="13.5" customHeight="1">
      <c r="B10" s="69"/>
      <c r="C10" s="157"/>
      <c r="D10" s="5" t="s">
        <v>11</v>
      </c>
      <c r="E10" s="159">
        <f>E9+1%</f>
        <v>0.187</v>
      </c>
      <c r="F10" s="160"/>
      <c r="G10" s="159">
        <f t="shared" ref="G10:G23" si="0">E10-1.5%</f>
        <v>0.17199999999999999</v>
      </c>
      <c r="H10" s="160"/>
      <c r="I10" s="164"/>
      <c r="J10" s="165"/>
      <c r="K10" s="165"/>
      <c r="L10" s="166"/>
      <c r="M10" s="68"/>
      <c r="N10" s="62"/>
      <c r="O10" s="63"/>
    </row>
    <row r="11" spans="2:15" ht="13.5" customHeight="1">
      <c r="B11" s="69"/>
      <c r="C11" s="158"/>
      <c r="D11" s="5" t="s">
        <v>12</v>
      </c>
      <c r="E11" s="159">
        <f>E10+0.8%</f>
        <v>0.19500000000000001</v>
      </c>
      <c r="F11" s="160"/>
      <c r="G11" s="159">
        <f t="shared" si="0"/>
        <v>0.18</v>
      </c>
      <c r="H11" s="160"/>
      <c r="I11" s="167"/>
      <c r="J11" s="168"/>
      <c r="K11" s="168"/>
      <c r="L11" s="169"/>
      <c r="M11" s="68"/>
      <c r="N11" s="62"/>
      <c r="O11" s="63"/>
    </row>
    <row r="12" spans="2:15" ht="13.5" customHeight="1">
      <c r="B12" s="69"/>
      <c r="C12" s="75" t="s">
        <v>13</v>
      </c>
      <c r="D12" s="3" t="s">
        <v>7</v>
      </c>
      <c r="E12" s="45">
        <f>E9+1%</f>
        <v>0.187</v>
      </c>
      <c r="F12" s="46"/>
      <c r="G12" s="45">
        <f t="shared" si="0"/>
        <v>0.17199999999999999</v>
      </c>
      <c r="H12" s="46"/>
      <c r="I12" s="39" t="s">
        <v>8</v>
      </c>
      <c r="J12" s="40"/>
      <c r="K12" s="40"/>
      <c r="L12" s="41"/>
      <c r="M12" s="68"/>
      <c r="N12" s="62"/>
      <c r="O12" s="63"/>
    </row>
    <row r="13" spans="2:15" ht="13.5" customHeight="1">
      <c r="B13" s="69"/>
      <c r="C13" s="170"/>
      <c r="D13" s="3" t="s">
        <v>11</v>
      </c>
      <c r="E13" s="45">
        <f>E10+0.8%</f>
        <v>0.19500000000000001</v>
      </c>
      <c r="F13" s="46"/>
      <c r="G13" s="45">
        <f t="shared" si="0"/>
        <v>0.18</v>
      </c>
      <c r="H13" s="46"/>
      <c r="I13" s="47"/>
      <c r="J13" s="171"/>
      <c r="K13" s="171"/>
      <c r="L13" s="48"/>
      <c r="M13" s="68"/>
      <c r="N13" s="62"/>
      <c r="O13" s="63"/>
    </row>
    <row r="14" spans="2:15" ht="13.5" customHeight="1">
      <c r="B14" s="69"/>
      <c r="C14" s="76"/>
      <c r="D14" s="3" t="s">
        <v>12</v>
      </c>
      <c r="E14" s="45">
        <f>E11</f>
        <v>0.19500000000000001</v>
      </c>
      <c r="F14" s="46"/>
      <c r="G14" s="45">
        <f>E14-1.5%</f>
        <v>0.18</v>
      </c>
      <c r="H14" s="46"/>
      <c r="I14" s="42"/>
      <c r="J14" s="43"/>
      <c r="K14" s="43"/>
      <c r="L14" s="44"/>
      <c r="M14" s="68"/>
      <c r="N14" s="62"/>
      <c r="O14" s="63"/>
    </row>
    <row r="15" spans="2:15" ht="13.5" customHeight="1">
      <c r="B15" s="178" t="s">
        <v>14</v>
      </c>
      <c r="C15" s="179" t="s">
        <v>29</v>
      </c>
      <c r="D15" s="37" t="s">
        <v>7</v>
      </c>
      <c r="E15" s="172">
        <v>0.19900000000000001</v>
      </c>
      <c r="F15" s="173"/>
      <c r="G15" s="172">
        <f>E15-1.5%</f>
        <v>0.184</v>
      </c>
      <c r="H15" s="173"/>
      <c r="I15" s="174">
        <f t="shared" ref="I15:I17" si="1">E15+3%</f>
        <v>0.22900000000000001</v>
      </c>
      <c r="J15" s="175"/>
      <c r="K15" s="174">
        <f t="shared" ref="K15:K17" si="2">I15-1.5%</f>
        <v>0.21400000000000002</v>
      </c>
      <c r="L15" s="175"/>
      <c r="M15" s="150" t="s">
        <v>9</v>
      </c>
      <c r="N15" s="62"/>
      <c r="O15" s="63"/>
    </row>
    <row r="16" spans="2:15" ht="13.5" customHeight="1">
      <c r="B16" s="178"/>
      <c r="C16" s="180"/>
      <c r="D16" s="37" t="s">
        <v>11</v>
      </c>
      <c r="E16" s="172">
        <f>E10+2%</f>
        <v>0.20699999999999999</v>
      </c>
      <c r="F16" s="173"/>
      <c r="G16" s="172">
        <f t="shared" si="0"/>
        <v>0.192</v>
      </c>
      <c r="H16" s="173"/>
      <c r="I16" s="174">
        <f t="shared" si="1"/>
        <v>0.23699999999999999</v>
      </c>
      <c r="J16" s="175"/>
      <c r="K16" s="174">
        <f t="shared" si="2"/>
        <v>0.22199999999999998</v>
      </c>
      <c r="L16" s="175"/>
      <c r="M16" s="150"/>
      <c r="N16" s="62"/>
      <c r="O16" s="63"/>
    </row>
    <row r="17" spans="2:15" ht="13.5" customHeight="1">
      <c r="B17" s="178"/>
      <c r="C17" s="181"/>
      <c r="D17" s="37" t="s">
        <v>12</v>
      </c>
      <c r="E17" s="182">
        <v>0.20699999999999999</v>
      </c>
      <c r="F17" s="183"/>
      <c r="G17" s="182">
        <f t="shared" si="0"/>
        <v>0.192</v>
      </c>
      <c r="H17" s="183"/>
      <c r="I17" s="185">
        <f t="shared" si="1"/>
        <v>0.23699999999999999</v>
      </c>
      <c r="J17" s="186"/>
      <c r="K17" s="185">
        <f t="shared" si="2"/>
        <v>0.22199999999999998</v>
      </c>
      <c r="L17" s="186"/>
      <c r="M17" s="150"/>
      <c r="N17" s="62"/>
      <c r="O17" s="63"/>
    </row>
    <row r="18" spans="2:15" ht="30" customHeight="1">
      <c r="B18" s="152" t="s">
        <v>68</v>
      </c>
      <c r="C18" s="184" t="s">
        <v>6</v>
      </c>
      <c r="D18" s="5" t="s">
        <v>7</v>
      </c>
      <c r="E18" s="149">
        <f>E9-1%</f>
        <v>0.16699999999999998</v>
      </c>
      <c r="F18" s="149"/>
      <c r="G18" s="149">
        <f t="shared" si="0"/>
        <v>0.15199999999999997</v>
      </c>
      <c r="H18" s="149"/>
      <c r="I18" s="149" t="s">
        <v>8</v>
      </c>
      <c r="J18" s="149"/>
      <c r="K18" s="149"/>
      <c r="L18" s="149"/>
      <c r="M18" s="150" t="s">
        <v>9</v>
      </c>
      <c r="N18" s="74" t="s">
        <v>10</v>
      </c>
      <c r="O18" s="74"/>
    </row>
    <row r="19" spans="2:15" ht="28.5" customHeight="1">
      <c r="B19" s="153"/>
      <c r="C19" s="184"/>
      <c r="D19" s="5" t="s">
        <v>11</v>
      </c>
      <c r="E19" s="149">
        <f>E18+1%</f>
        <v>0.17699999999999999</v>
      </c>
      <c r="F19" s="149"/>
      <c r="G19" s="149">
        <f t="shared" si="0"/>
        <v>0.16199999999999998</v>
      </c>
      <c r="H19" s="149"/>
      <c r="I19" s="149"/>
      <c r="J19" s="149"/>
      <c r="K19" s="149"/>
      <c r="L19" s="149"/>
      <c r="M19" s="150"/>
      <c r="N19" s="74"/>
      <c r="O19" s="74"/>
    </row>
    <row r="20" spans="2:15" ht="30" customHeight="1">
      <c r="B20" s="153"/>
      <c r="C20" s="184"/>
      <c r="D20" s="5" t="s">
        <v>12</v>
      </c>
      <c r="E20" s="149">
        <f>E19+1%</f>
        <v>0.187</v>
      </c>
      <c r="F20" s="149"/>
      <c r="G20" s="149">
        <f t="shared" si="0"/>
        <v>0.17199999999999999</v>
      </c>
      <c r="H20" s="149"/>
      <c r="I20" s="149"/>
      <c r="J20" s="149"/>
      <c r="K20" s="149"/>
      <c r="L20" s="149"/>
      <c r="M20" s="150"/>
      <c r="N20" s="74"/>
      <c r="O20" s="74"/>
    </row>
    <row r="21" spans="2:15" ht="30" customHeight="1">
      <c r="B21" s="153"/>
      <c r="C21" s="87" t="s">
        <v>13</v>
      </c>
      <c r="D21" s="3" t="s">
        <v>7</v>
      </c>
      <c r="E21" s="64">
        <f>E18+1%</f>
        <v>0.17699999999999999</v>
      </c>
      <c r="F21" s="64"/>
      <c r="G21" s="64">
        <f t="shared" si="0"/>
        <v>0.16199999999999998</v>
      </c>
      <c r="H21" s="64"/>
      <c r="I21" s="64" t="s">
        <v>8</v>
      </c>
      <c r="J21" s="64"/>
      <c r="K21" s="64"/>
      <c r="L21" s="64"/>
      <c r="M21" s="150"/>
      <c r="N21" s="74"/>
      <c r="O21" s="74"/>
    </row>
    <row r="22" spans="2:15" ht="30" customHeight="1">
      <c r="B22" s="153"/>
      <c r="C22" s="87"/>
      <c r="D22" s="3" t="s">
        <v>11</v>
      </c>
      <c r="E22" s="64">
        <f>E19+1%</f>
        <v>0.187</v>
      </c>
      <c r="F22" s="64"/>
      <c r="G22" s="64">
        <f t="shared" si="0"/>
        <v>0.17199999999999999</v>
      </c>
      <c r="H22" s="64"/>
      <c r="I22" s="64"/>
      <c r="J22" s="64"/>
      <c r="K22" s="64"/>
      <c r="L22" s="64"/>
      <c r="M22" s="150"/>
      <c r="N22" s="74"/>
      <c r="O22" s="74"/>
    </row>
    <row r="23" spans="2:15" ht="30" customHeight="1">
      <c r="B23" s="154"/>
      <c r="C23" s="87"/>
      <c r="D23" s="3" t="s">
        <v>12</v>
      </c>
      <c r="E23" s="64">
        <f>E20+0.8%</f>
        <v>0.19500000000000001</v>
      </c>
      <c r="F23" s="64"/>
      <c r="G23" s="64">
        <f t="shared" si="0"/>
        <v>0.18</v>
      </c>
      <c r="H23" s="64"/>
      <c r="I23" s="64"/>
      <c r="J23" s="64"/>
      <c r="K23" s="64"/>
      <c r="L23" s="64"/>
      <c r="M23" s="150"/>
      <c r="N23" s="74"/>
      <c r="O23" s="74"/>
    </row>
    <row r="24" spans="2:15" s="6" customFormat="1" ht="16.5" customHeight="1">
      <c r="B24" s="66" t="s">
        <v>57</v>
      </c>
      <c r="C24" s="106" t="s">
        <v>29</v>
      </c>
      <c r="D24" s="8" t="s">
        <v>7</v>
      </c>
      <c r="E24" s="148">
        <v>0.16900000000000001</v>
      </c>
      <c r="F24" s="148"/>
      <c r="G24" s="148">
        <f>E24-2%</f>
        <v>0.14900000000000002</v>
      </c>
      <c r="H24" s="148"/>
      <c r="I24" s="148" t="s">
        <v>8</v>
      </c>
      <c r="J24" s="148"/>
      <c r="K24" s="148"/>
      <c r="L24" s="148"/>
      <c r="M24" s="84" t="s">
        <v>9</v>
      </c>
      <c r="N24" s="74" t="s">
        <v>16</v>
      </c>
      <c r="O24" s="74"/>
    </row>
    <row r="25" spans="2:15" s="6" customFormat="1" ht="16.5" customHeight="1">
      <c r="B25" s="113"/>
      <c r="C25" s="107"/>
      <c r="D25" s="8" t="s">
        <v>30</v>
      </c>
      <c r="E25" s="148">
        <v>0.189</v>
      </c>
      <c r="F25" s="148"/>
      <c r="G25" s="148">
        <f t="shared" ref="G25" si="3">E25-2%</f>
        <v>0.16900000000000001</v>
      </c>
      <c r="H25" s="148"/>
      <c r="I25" s="148"/>
      <c r="J25" s="148"/>
      <c r="K25" s="148"/>
      <c r="L25" s="148"/>
      <c r="M25" s="84"/>
      <c r="N25" s="74"/>
      <c r="O25" s="74"/>
    </row>
    <row r="26" spans="2:15" s="6" customFormat="1" ht="16.5" customHeight="1">
      <c r="B26" s="113"/>
      <c r="C26" s="108"/>
      <c r="D26" s="8" t="s">
        <v>31</v>
      </c>
      <c r="E26" s="148">
        <v>0.19500000000000001</v>
      </c>
      <c r="F26" s="148"/>
      <c r="G26" s="151">
        <f>E26-2%</f>
        <v>0.17500000000000002</v>
      </c>
      <c r="H26" s="151"/>
      <c r="I26" s="148"/>
      <c r="J26" s="148"/>
      <c r="K26" s="148"/>
      <c r="L26" s="148"/>
      <c r="M26" s="84"/>
      <c r="N26" s="74"/>
      <c r="O26" s="74"/>
    </row>
    <row r="27" spans="2:15" s="7" customFormat="1" ht="27.75" customHeight="1">
      <c r="B27" s="106" t="s">
        <v>101</v>
      </c>
      <c r="C27" s="106" t="s">
        <v>32</v>
      </c>
      <c r="D27" s="8" t="s">
        <v>33</v>
      </c>
      <c r="E27" s="109">
        <v>0.154</v>
      </c>
      <c r="F27" s="110"/>
      <c r="G27" s="109">
        <f t="shared" ref="G27:G31" si="4">E27-1.5%</f>
        <v>0.13900000000000001</v>
      </c>
      <c r="H27" s="110"/>
      <c r="I27" s="119">
        <f t="shared" ref="I27:I35" si="5">E27+3%</f>
        <v>0.184</v>
      </c>
      <c r="J27" s="120"/>
      <c r="K27" s="119">
        <f t="shared" ref="K27:K31" si="6">I27-1.5%</f>
        <v>0.16899999999999998</v>
      </c>
      <c r="L27" s="120"/>
      <c r="M27" s="66" t="s">
        <v>34</v>
      </c>
      <c r="N27" s="187" t="s">
        <v>16</v>
      </c>
      <c r="O27" s="188"/>
    </row>
    <row r="28" spans="2:15" s="7" customFormat="1" ht="27.75" customHeight="1">
      <c r="B28" s="108"/>
      <c r="C28" s="108"/>
      <c r="D28" s="8" t="s">
        <v>35</v>
      </c>
      <c r="E28" s="109">
        <v>0.16400000000000001</v>
      </c>
      <c r="F28" s="110"/>
      <c r="G28" s="109">
        <f t="shared" si="4"/>
        <v>0.14900000000000002</v>
      </c>
      <c r="H28" s="110"/>
      <c r="I28" s="119">
        <f t="shared" si="5"/>
        <v>0.19400000000000001</v>
      </c>
      <c r="J28" s="120"/>
      <c r="K28" s="119">
        <f t="shared" si="6"/>
        <v>0.17899999999999999</v>
      </c>
      <c r="L28" s="120"/>
      <c r="M28" s="66"/>
      <c r="N28" s="189"/>
      <c r="O28" s="190"/>
    </row>
    <row r="29" spans="2:15" s="7" customFormat="1" ht="18" customHeight="1">
      <c r="B29" s="197" t="s">
        <v>106</v>
      </c>
      <c r="C29" s="129" t="s">
        <v>29</v>
      </c>
      <c r="D29" s="38" t="s">
        <v>7</v>
      </c>
      <c r="E29" s="132">
        <v>0.189</v>
      </c>
      <c r="F29" s="133"/>
      <c r="G29" s="132">
        <f t="shared" si="4"/>
        <v>0.17399999999999999</v>
      </c>
      <c r="H29" s="133"/>
      <c r="I29" s="134">
        <f t="shared" si="5"/>
        <v>0.219</v>
      </c>
      <c r="J29" s="135"/>
      <c r="K29" s="134">
        <f t="shared" si="6"/>
        <v>0.20400000000000001</v>
      </c>
      <c r="L29" s="135"/>
      <c r="M29" s="192" t="s">
        <v>9</v>
      </c>
      <c r="N29" s="191" t="s">
        <v>10</v>
      </c>
      <c r="O29" s="191"/>
    </row>
    <row r="30" spans="2:15" s="7" customFormat="1" ht="18" customHeight="1">
      <c r="B30" s="197"/>
      <c r="C30" s="130"/>
      <c r="D30" s="38" t="s">
        <v>11</v>
      </c>
      <c r="E30" s="132">
        <v>0.19700000000000001</v>
      </c>
      <c r="F30" s="133"/>
      <c r="G30" s="132">
        <f t="shared" si="4"/>
        <v>0.182</v>
      </c>
      <c r="H30" s="133"/>
      <c r="I30" s="134">
        <f t="shared" si="5"/>
        <v>0.22700000000000001</v>
      </c>
      <c r="J30" s="135"/>
      <c r="K30" s="134">
        <f t="shared" si="6"/>
        <v>0.21200000000000002</v>
      </c>
      <c r="L30" s="135"/>
      <c r="M30" s="192"/>
      <c r="N30" s="191"/>
      <c r="O30" s="191"/>
    </row>
    <row r="31" spans="2:15" s="7" customFormat="1" ht="18" customHeight="1">
      <c r="B31" s="197"/>
      <c r="C31" s="131"/>
      <c r="D31" s="38" t="s">
        <v>12</v>
      </c>
      <c r="E31" s="132">
        <v>0.19700000000000001</v>
      </c>
      <c r="F31" s="133"/>
      <c r="G31" s="132">
        <f t="shared" si="4"/>
        <v>0.182</v>
      </c>
      <c r="H31" s="133"/>
      <c r="I31" s="134">
        <f t="shared" si="5"/>
        <v>0.22700000000000001</v>
      </c>
      <c r="J31" s="135"/>
      <c r="K31" s="134">
        <f t="shared" si="6"/>
        <v>0.21200000000000002</v>
      </c>
      <c r="L31" s="135"/>
      <c r="M31" s="192"/>
      <c r="N31" s="191"/>
      <c r="O31" s="191"/>
    </row>
    <row r="32" spans="2:15" s="7" customFormat="1" ht="14.25" customHeight="1">
      <c r="B32" s="66" t="s">
        <v>58</v>
      </c>
      <c r="C32" s="106" t="s">
        <v>29</v>
      </c>
      <c r="D32" s="8" t="s">
        <v>7</v>
      </c>
      <c r="E32" s="109">
        <v>0.16900000000000001</v>
      </c>
      <c r="F32" s="110"/>
      <c r="G32" s="109">
        <f>E32-2%</f>
        <v>0.14900000000000002</v>
      </c>
      <c r="H32" s="110"/>
      <c r="I32" s="119">
        <f t="shared" ref="I32:I34" si="7">E32+3%</f>
        <v>0.19900000000000001</v>
      </c>
      <c r="J32" s="120"/>
      <c r="K32" s="119">
        <f>G32+3%</f>
        <v>0.17900000000000002</v>
      </c>
      <c r="L32" s="120"/>
      <c r="M32" s="234" t="s">
        <v>9</v>
      </c>
      <c r="N32" s="60" t="s">
        <v>10</v>
      </c>
      <c r="O32" s="61"/>
    </row>
    <row r="33" spans="1:16" s="7" customFormat="1" ht="14.25" customHeight="1">
      <c r="B33" s="66"/>
      <c r="C33" s="107"/>
      <c r="D33" s="8" t="s">
        <v>30</v>
      </c>
      <c r="E33" s="109">
        <v>0.189</v>
      </c>
      <c r="F33" s="110"/>
      <c r="G33" s="109">
        <f t="shared" ref="G33:G34" si="8">E33-2%</f>
        <v>0.16900000000000001</v>
      </c>
      <c r="H33" s="110"/>
      <c r="I33" s="119">
        <f t="shared" si="7"/>
        <v>0.219</v>
      </c>
      <c r="J33" s="120"/>
      <c r="K33" s="119">
        <f t="shared" ref="K33:K34" si="9">G33+3%</f>
        <v>0.19900000000000001</v>
      </c>
      <c r="L33" s="120"/>
      <c r="M33" s="235"/>
      <c r="N33" s="62"/>
      <c r="O33" s="63"/>
    </row>
    <row r="34" spans="1:16" s="7" customFormat="1" ht="14.25" customHeight="1">
      <c r="B34" s="66"/>
      <c r="C34" s="108"/>
      <c r="D34" s="8" t="s">
        <v>31</v>
      </c>
      <c r="E34" s="109">
        <v>0.20899999999999999</v>
      </c>
      <c r="F34" s="110"/>
      <c r="G34" s="109">
        <f t="shared" si="8"/>
        <v>0.189</v>
      </c>
      <c r="H34" s="110"/>
      <c r="I34" s="119">
        <f t="shared" si="7"/>
        <v>0.23899999999999999</v>
      </c>
      <c r="J34" s="120"/>
      <c r="K34" s="119">
        <f t="shared" si="9"/>
        <v>0.219</v>
      </c>
      <c r="L34" s="120"/>
      <c r="M34" s="236"/>
      <c r="N34" s="237"/>
      <c r="O34" s="238"/>
    </row>
    <row r="35" spans="1:16" s="7" customFormat="1" ht="17.25" customHeight="1">
      <c r="B35" s="197" t="s">
        <v>105</v>
      </c>
      <c r="C35" s="139" t="s">
        <v>29</v>
      </c>
      <c r="D35" s="136" t="s">
        <v>104</v>
      </c>
      <c r="E35" s="198">
        <v>0.16900000000000001</v>
      </c>
      <c r="F35" s="199"/>
      <c r="G35" s="198">
        <f>E35-2%</f>
        <v>0.14900000000000002</v>
      </c>
      <c r="H35" s="199"/>
      <c r="I35" s="204">
        <f t="shared" si="5"/>
        <v>0.19900000000000001</v>
      </c>
      <c r="J35" s="205"/>
      <c r="K35" s="204">
        <f>G35+3%</f>
        <v>0.17900000000000002</v>
      </c>
      <c r="L35" s="205"/>
      <c r="M35" s="126" t="s">
        <v>9</v>
      </c>
      <c r="N35" s="142" t="s">
        <v>10</v>
      </c>
      <c r="O35" s="143"/>
    </row>
    <row r="36" spans="1:16" s="7" customFormat="1" ht="17.25" customHeight="1">
      <c r="B36" s="197"/>
      <c r="C36" s="140"/>
      <c r="D36" s="137"/>
      <c r="E36" s="200"/>
      <c r="F36" s="201"/>
      <c r="G36" s="200"/>
      <c r="H36" s="201"/>
      <c r="I36" s="206"/>
      <c r="J36" s="207"/>
      <c r="K36" s="206"/>
      <c r="L36" s="207"/>
      <c r="M36" s="127"/>
      <c r="N36" s="144"/>
      <c r="O36" s="145"/>
    </row>
    <row r="37" spans="1:16" s="7" customFormat="1" ht="17.25" customHeight="1">
      <c r="B37" s="197"/>
      <c r="C37" s="141"/>
      <c r="D37" s="138"/>
      <c r="E37" s="202"/>
      <c r="F37" s="203"/>
      <c r="G37" s="202"/>
      <c r="H37" s="203"/>
      <c r="I37" s="208"/>
      <c r="J37" s="209"/>
      <c r="K37" s="208"/>
      <c r="L37" s="209"/>
      <c r="M37" s="128"/>
      <c r="N37" s="146"/>
      <c r="O37" s="147"/>
    </row>
    <row r="38" spans="1:16" s="7" customFormat="1" ht="5.25" customHeight="1">
      <c r="A38" s="31"/>
      <c r="B38" s="30"/>
      <c r="C38" s="9"/>
      <c r="D38" s="15"/>
      <c r="E38" s="16"/>
      <c r="F38" s="16"/>
      <c r="G38" s="16"/>
      <c r="H38" s="16"/>
      <c r="I38" s="18"/>
      <c r="J38" s="18"/>
      <c r="K38" s="18"/>
      <c r="L38" s="18"/>
      <c r="M38" s="32"/>
      <c r="N38" s="32"/>
      <c r="O38" s="32"/>
      <c r="P38" s="31"/>
    </row>
    <row r="39" spans="1:16" s="7" customFormat="1" ht="21.75" customHeight="1">
      <c r="B39" s="51" t="s">
        <v>0</v>
      </c>
      <c r="C39" s="51" t="s">
        <v>1</v>
      </c>
      <c r="D39" s="52" t="s">
        <v>2</v>
      </c>
      <c r="E39" s="51" t="s">
        <v>37</v>
      </c>
      <c r="F39" s="51"/>
      <c r="G39" s="51"/>
      <c r="H39" s="51"/>
      <c r="I39" s="51" t="s">
        <v>38</v>
      </c>
      <c r="J39" s="51"/>
      <c r="K39" s="51"/>
      <c r="L39" s="51"/>
      <c r="M39" s="51" t="s">
        <v>3</v>
      </c>
      <c r="N39" s="51" t="s">
        <v>4</v>
      </c>
      <c r="O39" s="51"/>
    </row>
    <row r="40" spans="1:16" s="7" customFormat="1" ht="42" customHeight="1">
      <c r="B40" s="51"/>
      <c r="C40" s="51"/>
      <c r="D40" s="52"/>
      <c r="E40" s="114" t="s">
        <v>92</v>
      </c>
      <c r="F40" s="115"/>
      <c r="G40" s="10" t="s">
        <v>102</v>
      </c>
      <c r="H40" s="10" t="s">
        <v>49</v>
      </c>
      <c r="I40" s="114" t="s">
        <v>92</v>
      </c>
      <c r="J40" s="115"/>
      <c r="K40" s="10" t="s">
        <v>102</v>
      </c>
      <c r="L40" s="10" t="s">
        <v>49</v>
      </c>
      <c r="M40" s="51"/>
      <c r="N40" s="51"/>
      <c r="O40" s="51"/>
    </row>
    <row r="41" spans="1:16" s="7" customFormat="1" ht="15" customHeight="1">
      <c r="B41" s="105" t="s">
        <v>83</v>
      </c>
      <c r="C41" s="106" t="s">
        <v>32</v>
      </c>
      <c r="D41" s="8" t="s">
        <v>7</v>
      </c>
      <c r="E41" s="109">
        <v>0.18</v>
      </c>
      <c r="F41" s="110"/>
      <c r="G41" s="11">
        <v>0.14000000000000001</v>
      </c>
      <c r="H41" s="12">
        <v>0.13</v>
      </c>
      <c r="I41" s="119">
        <f>E41+3%</f>
        <v>0.21</v>
      </c>
      <c r="J41" s="120"/>
      <c r="K41" s="13">
        <f t="shared" ref="K41:L43" si="10">G41+3%</f>
        <v>0.17</v>
      </c>
      <c r="L41" s="13">
        <f t="shared" si="10"/>
        <v>0.16</v>
      </c>
      <c r="M41" s="121" t="s">
        <v>34</v>
      </c>
      <c r="N41" s="122" t="s">
        <v>10</v>
      </c>
      <c r="O41" s="123"/>
    </row>
    <row r="42" spans="1:16" s="7" customFormat="1" ht="15" customHeight="1">
      <c r="B42" s="105"/>
      <c r="C42" s="107"/>
      <c r="D42" s="8" t="s">
        <v>11</v>
      </c>
      <c r="E42" s="109">
        <v>0.19</v>
      </c>
      <c r="F42" s="110"/>
      <c r="G42" s="11">
        <v>0.15</v>
      </c>
      <c r="H42" s="12">
        <v>0.14000000000000001</v>
      </c>
      <c r="I42" s="119">
        <f>E42+3%</f>
        <v>0.22</v>
      </c>
      <c r="J42" s="120"/>
      <c r="K42" s="13">
        <f t="shared" si="10"/>
        <v>0.18</v>
      </c>
      <c r="L42" s="13">
        <f t="shared" si="10"/>
        <v>0.17</v>
      </c>
      <c r="M42" s="107"/>
      <c r="N42" s="124"/>
      <c r="O42" s="125"/>
    </row>
    <row r="43" spans="1:16" s="7" customFormat="1" ht="15" customHeight="1">
      <c r="B43" s="105"/>
      <c r="C43" s="108"/>
      <c r="D43" s="8" t="s">
        <v>12</v>
      </c>
      <c r="E43" s="109">
        <v>0.2</v>
      </c>
      <c r="F43" s="110"/>
      <c r="G43" s="11">
        <v>0.16</v>
      </c>
      <c r="H43" s="12">
        <v>0.15</v>
      </c>
      <c r="I43" s="119">
        <f>E43+3%</f>
        <v>0.23</v>
      </c>
      <c r="J43" s="120"/>
      <c r="K43" s="13">
        <f t="shared" si="10"/>
        <v>0.19</v>
      </c>
      <c r="L43" s="13">
        <f t="shared" si="10"/>
        <v>0.18</v>
      </c>
      <c r="M43" s="107"/>
      <c r="N43" s="124"/>
      <c r="O43" s="125"/>
    </row>
    <row r="44" spans="1:16" s="7" customFormat="1" ht="3.75" customHeight="1">
      <c r="B44" s="14"/>
      <c r="C44" s="9"/>
      <c r="D44" s="15"/>
      <c r="E44" s="16"/>
      <c r="F44" s="16"/>
      <c r="G44" s="17"/>
      <c r="H44" s="17"/>
      <c r="I44" s="18"/>
      <c r="J44" s="18"/>
      <c r="K44" s="19"/>
      <c r="L44" s="19"/>
      <c r="M44" s="9"/>
      <c r="N44" s="20"/>
      <c r="O44" s="20"/>
    </row>
    <row r="45" spans="1:16" s="7" customFormat="1" ht="15" customHeight="1">
      <c r="B45" s="51" t="s">
        <v>0</v>
      </c>
      <c r="C45" s="51" t="s">
        <v>1</v>
      </c>
      <c r="D45" s="52" t="s">
        <v>2</v>
      </c>
      <c r="E45" s="116" t="s">
        <v>39</v>
      </c>
      <c r="F45" s="117"/>
      <c r="G45" s="117"/>
      <c r="H45" s="117"/>
      <c r="I45" s="117"/>
      <c r="J45" s="117"/>
      <c r="K45" s="117"/>
      <c r="L45" s="118"/>
      <c r="M45" s="51" t="s">
        <v>3</v>
      </c>
      <c r="N45" s="51" t="s">
        <v>4</v>
      </c>
      <c r="O45" s="51"/>
    </row>
    <row r="46" spans="1:16" s="7" customFormat="1" ht="14.25" customHeight="1">
      <c r="B46" s="51"/>
      <c r="C46" s="51"/>
      <c r="D46" s="52"/>
      <c r="E46" s="52" t="s">
        <v>40</v>
      </c>
      <c r="F46" s="52"/>
      <c r="G46" s="52" t="s">
        <v>41</v>
      </c>
      <c r="H46" s="52"/>
      <c r="I46" s="52" t="s">
        <v>42</v>
      </c>
      <c r="J46" s="52"/>
      <c r="K46" s="52" t="s">
        <v>43</v>
      </c>
      <c r="L46" s="52"/>
      <c r="M46" s="51"/>
      <c r="N46" s="51"/>
      <c r="O46" s="51"/>
    </row>
    <row r="47" spans="1:16" s="7" customFormat="1" ht="69.75" customHeight="1">
      <c r="B47" s="51"/>
      <c r="C47" s="51"/>
      <c r="D47" s="52"/>
      <c r="E47" s="10" t="s">
        <v>49</v>
      </c>
      <c r="F47" s="10" t="s">
        <v>103</v>
      </c>
      <c r="G47" s="10" t="s">
        <v>49</v>
      </c>
      <c r="H47" s="10" t="s">
        <v>103</v>
      </c>
      <c r="I47" s="10" t="s">
        <v>49</v>
      </c>
      <c r="J47" s="10" t="s">
        <v>103</v>
      </c>
      <c r="K47" s="10" t="s">
        <v>49</v>
      </c>
      <c r="L47" s="10" t="s">
        <v>103</v>
      </c>
      <c r="M47" s="51"/>
      <c r="N47" s="51"/>
      <c r="O47" s="51"/>
    </row>
    <row r="48" spans="1:16" s="7" customFormat="1" ht="21.75" customHeight="1">
      <c r="B48" s="113" t="s">
        <v>98</v>
      </c>
      <c r="C48" s="66" t="s">
        <v>13</v>
      </c>
      <c r="D48" s="8" t="s">
        <v>33</v>
      </c>
      <c r="E48" s="11">
        <v>8.8999999999999996E-2</v>
      </c>
      <c r="F48" s="11">
        <f t="shared" ref="F48:F50" si="11">E48+1%</f>
        <v>9.8999999999999991E-2</v>
      </c>
      <c r="G48" s="11">
        <v>0.105</v>
      </c>
      <c r="H48" s="13">
        <f>G48+1%</f>
        <v>0.11499999999999999</v>
      </c>
      <c r="I48" s="11">
        <f>G48+1%</f>
        <v>0.11499999999999999</v>
      </c>
      <c r="J48" s="11">
        <f>I48+1%</f>
        <v>0.12499999999999999</v>
      </c>
      <c r="K48" s="11">
        <f>I48</f>
        <v>0.11499999999999999</v>
      </c>
      <c r="L48" s="13">
        <f>K48+1%</f>
        <v>0.12499999999999999</v>
      </c>
      <c r="M48" s="84" t="s">
        <v>44</v>
      </c>
      <c r="N48" s="111" t="s">
        <v>10</v>
      </c>
      <c r="O48" s="84"/>
    </row>
    <row r="49" spans="2:15" s="7" customFormat="1" ht="21.75" customHeight="1">
      <c r="B49" s="66"/>
      <c r="C49" s="66"/>
      <c r="D49" s="8" t="s">
        <v>35</v>
      </c>
      <c r="E49" s="11">
        <v>9.9000000000000005E-2</v>
      </c>
      <c r="F49" s="11">
        <f t="shared" si="11"/>
        <v>0.109</v>
      </c>
      <c r="G49" s="11">
        <f>G48+1%</f>
        <v>0.11499999999999999</v>
      </c>
      <c r="H49" s="13">
        <f t="shared" ref="H49:H50" si="12">G49+1%</f>
        <v>0.12499999999999999</v>
      </c>
      <c r="I49" s="11">
        <f t="shared" ref="I49:I50" si="13">G49+1%</f>
        <v>0.12499999999999999</v>
      </c>
      <c r="J49" s="11">
        <f t="shared" ref="J49:J50" si="14">I49+1%</f>
        <v>0.13499999999999998</v>
      </c>
      <c r="K49" s="11">
        <f t="shared" ref="K49:K50" si="15">I49</f>
        <v>0.12499999999999999</v>
      </c>
      <c r="L49" s="13">
        <f t="shared" ref="L49:L50" si="16">K49+1%</f>
        <v>0.13499999999999998</v>
      </c>
      <c r="M49" s="84"/>
      <c r="N49" s="84"/>
      <c r="O49" s="84"/>
    </row>
    <row r="50" spans="2:15" s="7" customFormat="1" ht="21.75" customHeight="1">
      <c r="B50" s="66"/>
      <c r="C50" s="66"/>
      <c r="D50" s="8" t="s">
        <v>46</v>
      </c>
      <c r="E50" s="11">
        <v>0.109</v>
      </c>
      <c r="F50" s="11">
        <f t="shared" si="11"/>
        <v>0.11899999999999999</v>
      </c>
      <c r="G50" s="11">
        <f>G49+1%</f>
        <v>0.12499999999999999</v>
      </c>
      <c r="H50" s="13">
        <f t="shared" si="12"/>
        <v>0.13499999999999998</v>
      </c>
      <c r="I50" s="11">
        <f t="shared" si="13"/>
        <v>0.13499999999999998</v>
      </c>
      <c r="J50" s="11">
        <f t="shared" si="14"/>
        <v>0.14499999999999999</v>
      </c>
      <c r="K50" s="11">
        <f t="shared" si="15"/>
        <v>0.13499999999999998</v>
      </c>
      <c r="L50" s="13">
        <f t="shared" si="16"/>
        <v>0.14499999999999999</v>
      </c>
      <c r="M50" s="84"/>
      <c r="N50" s="84"/>
      <c r="O50" s="84"/>
    </row>
    <row r="51" spans="2:15" s="7" customFormat="1" ht="14.25" customHeight="1">
      <c r="B51" s="66" t="s">
        <v>99</v>
      </c>
      <c r="C51" s="66" t="s">
        <v>13</v>
      </c>
      <c r="D51" s="8" t="s">
        <v>33</v>
      </c>
      <c r="E51" s="11">
        <v>9.9000000000000005E-2</v>
      </c>
      <c r="F51" s="11">
        <f>E51+1%</f>
        <v>0.109</v>
      </c>
      <c r="G51" s="11">
        <v>0.115</v>
      </c>
      <c r="H51" s="13">
        <f>G51+1%</f>
        <v>0.125</v>
      </c>
      <c r="I51" s="11">
        <f>G51+1%</f>
        <v>0.125</v>
      </c>
      <c r="J51" s="11">
        <f>I51+1%</f>
        <v>0.13500000000000001</v>
      </c>
      <c r="K51" s="11">
        <f>I51</f>
        <v>0.125</v>
      </c>
      <c r="L51" s="13">
        <f>K51+1%</f>
        <v>0.13500000000000001</v>
      </c>
      <c r="M51" s="84" t="s">
        <v>44</v>
      </c>
      <c r="N51" s="111" t="s">
        <v>45</v>
      </c>
      <c r="O51" s="84"/>
    </row>
    <row r="52" spans="2:15" s="7" customFormat="1" ht="14.25" customHeight="1">
      <c r="B52" s="66"/>
      <c r="C52" s="66"/>
      <c r="D52" s="8" t="s">
        <v>35</v>
      </c>
      <c r="E52" s="11">
        <v>0.109</v>
      </c>
      <c r="F52" s="11">
        <f>E52+1%</f>
        <v>0.11899999999999999</v>
      </c>
      <c r="G52" s="11">
        <f>G51+1%</f>
        <v>0.125</v>
      </c>
      <c r="H52" s="13">
        <f t="shared" ref="H52:H53" si="17">G52+1%</f>
        <v>0.13500000000000001</v>
      </c>
      <c r="I52" s="11">
        <f t="shared" ref="I52:I53" si="18">G52+1%</f>
        <v>0.13500000000000001</v>
      </c>
      <c r="J52" s="11">
        <f t="shared" ref="J52:J53" si="19">I52+1%</f>
        <v>0.14500000000000002</v>
      </c>
      <c r="K52" s="11">
        <f t="shared" ref="K52:K53" si="20">I52</f>
        <v>0.13500000000000001</v>
      </c>
      <c r="L52" s="13">
        <f t="shared" ref="L52:L53" si="21">K52+1%</f>
        <v>0.14500000000000002</v>
      </c>
      <c r="M52" s="84"/>
      <c r="N52" s="84"/>
      <c r="O52" s="84"/>
    </row>
    <row r="53" spans="2:15" s="7" customFormat="1" ht="14.25" customHeight="1">
      <c r="B53" s="66"/>
      <c r="C53" s="66"/>
      <c r="D53" s="8" t="s">
        <v>46</v>
      </c>
      <c r="E53" s="11">
        <v>0.11899999999999999</v>
      </c>
      <c r="F53" s="11">
        <f>E53+1%</f>
        <v>0.129</v>
      </c>
      <c r="G53" s="11">
        <f>G52+1%</f>
        <v>0.13500000000000001</v>
      </c>
      <c r="H53" s="13">
        <f t="shared" si="17"/>
        <v>0.14500000000000002</v>
      </c>
      <c r="I53" s="11">
        <f t="shared" si="18"/>
        <v>0.14500000000000002</v>
      </c>
      <c r="J53" s="11">
        <f t="shared" si="19"/>
        <v>0.15500000000000003</v>
      </c>
      <c r="K53" s="11">
        <f t="shared" si="20"/>
        <v>0.14500000000000002</v>
      </c>
      <c r="L53" s="13">
        <f t="shared" si="21"/>
        <v>0.15500000000000003</v>
      </c>
      <c r="M53" s="84"/>
      <c r="N53" s="84"/>
      <c r="O53" s="84"/>
    </row>
    <row r="54" spans="2:15" s="7" customFormat="1" ht="14.25" customHeight="1">
      <c r="B54" s="66" t="s">
        <v>100</v>
      </c>
      <c r="C54" s="66" t="s">
        <v>13</v>
      </c>
      <c r="D54" s="35" t="s">
        <v>33</v>
      </c>
      <c r="E54" s="85" t="s">
        <v>8</v>
      </c>
      <c r="F54" s="85"/>
      <c r="G54" s="11">
        <v>7.4999999999999997E-2</v>
      </c>
      <c r="H54" s="11">
        <v>9.5000000000000001E-2</v>
      </c>
      <c r="I54" s="11">
        <v>9.9000000000000005E-2</v>
      </c>
      <c r="J54" s="11">
        <v>0.115</v>
      </c>
      <c r="K54" s="11">
        <v>0.115</v>
      </c>
      <c r="L54" s="11">
        <v>0.13</v>
      </c>
      <c r="M54" s="84" t="s">
        <v>82</v>
      </c>
      <c r="N54" s="111" t="s">
        <v>45</v>
      </c>
      <c r="O54" s="111"/>
    </row>
    <row r="55" spans="2:15" s="7" customFormat="1" ht="14.25" customHeight="1">
      <c r="B55" s="66"/>
      <c r="C55" s="66"/>
      <c r="D55" s="8" t="s">
        <v>35</v>
      </c>
      <c r="E55" s="85"/>
      <c r="F55" s="85"/>
      <c r="G55" s="11">
        <v>9.5000000000000001E-2</v>
      </c>
      <c r="H55" s="11">
        <v>0.11</v>
      </c>
      <c r="I55" s="11">
        <v>0.105</v>
      </c>
      <c r="J55" s="11">
        <v>0.12</v>
      </c>
      <c r="K55" s="11">
        <v>0.125</v>
      </c>
      <c r="L55" s="11">
        <v>0.14000000000000001</v>
      </c>
      <c r="M55" s="84"/>
      <c r="N55" s="111"/>
      <c r="O55" s="111"/>
    </row>
    <row r="56" spans="2:15" s="7" customFormat="1" ht="17.25" customHeight="1">
      <c r="B56" s="66"/>
      <c r="C56" s="66"/>
      <c r="D56" s="8" t="s">
        <v>81</v>
      </c>
      <c r="E56" s="85"/>
      <c r="F56" s="85"/>
      <c r="G56" s="11">
        <v>0.12</v>
      </c>
      <c r="H56" s="11">
        <v>0.13500000000000001</v>
      </c>
      <c r="I56" s="11">
        <v>0.13</v>
      </c>
      <c r="J56" s="11">
        <v>0.14499999999999999</v>
      </c>
      <c r="K56" s="11">
        <v>0.13500000000000001</v>
      </c>
      <c r="L56" s="11">
        <v>0.15</v>
      </c>
      <c r="M56" s="84"/>
      <c r="N56" s="111"/>
      <c r="O56" s="111"/>
    </row>
    <row r="57" spans="2:15" s="7" customFormat="1" ht="32.25" customHeight="1">
      <c r="B57" s="66"/>
      <c r="C57" s="112" t="s">
        <v>85</v>
      </c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</row>
    <row r="58" spans="2:15" s="7" customFormat="1" ht="31.5" customHeight="1">
      <c r="B58" s="66"/>
      <c r="C58" s="112" t="s">
        <v>86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</row>
    <row r="59" spans="2:15" s="7" customFormat="1" ht="3.75" customHeight="1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</row>
    <row r="60" spans="2:15" s="7" customFormat="1" ht="23.25" customHeight="1">
      <c r="B60" s="51" t="s">
        <v>0</v>
      </c>
      <c r="C60" s="51" t="s">
        <v>1</v>
      </c>
      <c r="D60" s="52" t="s">
        <v>2</v>
      </c>
      <c r="E60" s="51" t="s">
        <v>47</v>
      </c>
      <c r="F60" s="51"/>
      <c r="G60" s="51"/>
      <c r="H60" s="51"/>
      <c r="I60" s="51" t="s">
        <v>48</v>
      </c>
      <c r="J60" s="51"/>
      <c r="K60" s="51"/>
      <c r="L60" s="51"/>
      <c r="M60" s="51" t="s">
        <v>3</v>
      </c>
      <c r="N60" s="51" t="s">
        <v>4</v>
      </c>
      <c r="O60" s="51"/>
    </row>
    <row r="61" spans="2:15" s="7" customFormat="1" ht="36.75" customHeight="1">
      <c r="B61" s="51"/>
      <c r="C61" s="51"/>
      <c r="D61" s="52"/>
      <c r="E61" s="53" t="s">
        <v>94</v>
      </c>
      <c r="F61" s="54"/>
      <c r="G61" s="54" t="s">
        <v>49</v>
      </c>
      <c r="H61" s="54"/>
      <c r="I61" s="53" t="s">
        <v>94</v>
      </c>
      <c r="J61" s="54"/>
      <c r="K61" s="54" t="s">
        <v>49</v>
      </c>
      <c r="L61" s="54"/>
      <c r="M61" s="51"/>
      <c r="N61" s="51"/>
      <c r="O61" s="51"/>
    </row>
    <row r="62" spans="2:15" s="7" customFormat="1" ht="12.75" customHeight="1">
      <c r="B62" s="233" t="s">
        <v>95</v>
      </c>
      <c r="C62" s="66" t="s">
        <v>32</v>
      </c>
      <c r="D62" s="8" t="s">
        <v>33</v>
      </c>
      <c r="E62" s="58">
        <v>8.3299999999999999E-2</v>
      </c>
      <c r="F62" s="58"/>
      <c r="G62" s="59">
        <f t="shared" ref="G62:G70" si="22">E62-1%</f>
        <v>7.3300000000000004E-2</v>
      </c>
      <c r="H62" s="59"/>
      <c r="I62" s="85">
        <f t="shared" ref="I62:I70" si="23">E62+3%</f>
        <v>0.1133</v>
      </c>
      <c r="J62" s="85"/>
      <c r="K62" s="85">
        <f t="shared" ref="K62:K70" si="24">G62+3%</f>
        <v>0.1033</v>
      </c>
      <c r="L62" s="85"/>
      <c r="M62" s="24" t="s">
        <v>50</v>
      </c>
      <c r="N62" s="84" t="s">
        <v>16</v>
      </c>
      <c r="O62" s="84"/>
    </row>
    <row r="63" spans="2:15" s="7" customFormat="1" ht="12.75" customHeight="1">
      <c r="B63" s="233"/>
      <c r="C63" s="66"/>
      <c r="D63" s="8" t="s">
        <v>33</v>
      </c>
      <c r="E63" s="57">
        <v>0.11899999999999999</v>
      </c>
      <c r="F63" s="57"/>
      <c r="G63" s="57">
        <f t="shared" si="22"/>
        <v>0.109</v>
      </c>
      <c r="H63" s="57"/>
      <c r="I63" s="85">
        <f t="shared" si="23"/>
        <v>0.14899999999999999</v>
      </c>
      <c r="J63" s="85"/>
      <c r="K63" s="85">
        <f t="shared" si="24"/>
        <v>0.13900000000000001</v>
      </c>
      <c r="L63" s="85"/>
      <c r="M63" s="84" t="s">
        <v>51</v>
      </c>
      <c r="N63" s="84"/>
      <c r="O63" s="84"/>
    </row>
    <row r="64" spans="2:15" s="7" customFormat="1" ht="12.75" customHeight="1">
      <c r="B64" s="233"/>
      <c r="C64" s="66"/>
      <c r="D64" s="8" t="s">
        <v>35</v>
      </c>
      <c r="E64" s="57">
        <v>0.129</v>
      </c>
      <c r="F64" s="57"/>
      <c r="G64" s="57">
        <f t="shared" si="22"/>
        <v>0.11900000000000001</v>
      </c>
      <c r="H64" s="57"/>
      <c r="I64" s="85">
        <f t="shared" si="23"/>
        <v>0.159</v>
      </c>
      <c r="J64" s="85"/>
      <c r="K64" s="85">
        <f t="shared" si="24"/>
        <v>0.14900000000000002</v>
      </c>
      <c r="L64" s="85"/>
      <c r="M64" s="84"/>
      <c r="N64" s="84"/>
      <c r="O64" s="84"/>
    </row>
    <row r="65" spans="2:15" s="7" customFormat="1" ht="12.75" customHeight="1">
      <c r="B65" s="233"/>
      <c r="C65" s="66"/>
      <c r="D65" s="8" t="s">
        <v>33</v>
      </c>
      <c r="E65" s="58">
        <v>0.129</v>
      </c>
      <c r="F65" s="58"/>
      <c r="G65" s="59">
        <f t="shared" si="22"/>
        <v>0.11900000000000001</v>
      </c>
      <c r="H65" s="59"/>
      <c r="I65" s="85">
        <f t="shared" si="23"/>
        <v>0.159</v>
      </c>
      <c r="J65" s="85"/>
      <c r="K65" s="85">
        <f t="shared" si="24"/>
        <v>0.14900000000000002</v>
      </c>
      <c r="L65" s="85"/>
      <c r="M65" s="84" t="s">
        <v>52</v>
      </c>
      <c r="N65" s="84"/>
      <c r="O65" s="84"/>
    </row>
    <row r="66" spans="2:15" s="7" customFormat="1" ht="12.75" customHeight="1">
      <c r="B66" s="233"/>
      <c r="C66" s="66"/>
      <c r="D66" s="8" t="s">
        <v>35</v>
      </c>
      <c r="E66" s="58">
        <v>0.13900000000000001</v>
      </c>
      <c r="F66" s="58"/>
      <c r="G66" s="59">
        <f t="shared" si="22"/>
        <v>0.129</v>
      </c>
      <c r="H66" s="59"/>
      <c r="I66" s="85">
        <f t="shared" si="23"/>
        <v>0.16900000000000001</v>
      </c>
      <c r="J66" s="85"/>
      <c r="K66" s="85">
        <f t="shared" si="24"/>
        <v>0.159</v>
      </c>
      <c r="L66" s="85"/>
      <c r="M66" s="84"/>
      <c r="N66" s="84"/>
      <c r="O66" s="84"/>
    </row>
    <row r="67" spans="2:15" s="7" customFormat="1" ht="12.75" customHeight="1">
      <c r="B67" s="233"/>
      <c r="C67" s="66"/>
      <c r="D67" s="8" t="s">
        <v>33</v>
      </c>
      <c r="E67" s="57">
        <v>0.13400000000000001</v>
      </c>
      <c r="F67" s="57"/>
      <c r="G67" s="57">
        <f t="shared" si="22"/>
        <v>0.12400000000000001</v>
      </c>
      <c r="H67" s="57"/>
      <c r="I67" s="85">
        <f t="shared" si="23"/>
        <v>0.16400000000000001</v>
      </c>
      <c r="J67" s="85"/>
      <c r="K67" s="85">
        <f t="shared" si="24"/>
        <v>0.15400000000000003</v>
      </c>
      <c r="L67" s="85"/>
      <c r="M67" s="84" t="s">
        <v>53</v>
      </c>
      <c r="N67" s="84"/>
      <c r="O67" s="84"/>
    </row>
    <row r="68" spans="2:15" s="7" customFormat="1" ht="12.75" customHeight="1">
      <c r="B68" s="233"/>
      <c r="C68" s="66"/>
      <c r="D68" s="8" t="s">
        <v>35</v>
      </c>
      <c r="E68" s="57">
        <v>0.14399999999999999</v>
      </c>
      <c r="F68" s="57"/>
      <c r="G68" s="57">
        <f t="shared" si="22"/>
        <v>0.13399999999999998</v>
      </c>
      <c r="H68" s="57"/>
      <c r="I68" s="85">
        <f t="shared" si="23"/>
        <v>0.17399999999999999</v>
      </c>
      <c r="J68" s="85"/>
      <c r="K68" s="85">
        <f t="shared" si="24"/>
        <v>0.16399999999999998</v>
      </c>
      <c r="L68" s="85"/>
      <c r="M68" s="84"/>
      <c r="N68" s="84"/>
      <c r="O68" s="84"/>
    </row>
    <row r="69" spans="2:15" s="7" customFormat="1" ht="12.75" customHeight="1">
      <c r="B69" s="233"/>
      <c r="C69" s="66"/>
      <c r="D69" s="8" t="s">
        <v>33</v>
      </c>
      <c r="E69" s="58">
        <v>0.13400000000000001</v>
      </c>
      <c r="F69" s="58"/>
      <c r="G69" s="59">
        <f t="shared" si="22"/>
        <v>0.12400000000000001</v>
      </c>
      <c r="H69" s="59"/>
      <c r="I69" s="85">
        <f t="shared" si="23"/>
        <v>0.16400000000000001</v>
      </c>
      <c r="J69" s="85"/>
      <c r="K69" s="85">
        <f t="shared" si="24"/>
        <v>0.15400000000000003</v>
      </c>
      <c r="L69" s="85"/>
      <c r="M69" s="84" t="s">
        <v>54</v>
      </c>
      <c r="N69" s="84"/>
      <c r="O69" s="84"/>
    </row>
    <row r="70" spans="2:15" s="7" customFormat="1" ht="12.75" customHeight="1">
      <c r="B70" s="233"/>
      <c r="C70" s="66"/>
      <c r="D70" s="8" t="s">
        <v>35</v>
      </c>
      <c r="E70" s="58">
        <v>0.14399999999999999</v>
      </c>
      <c r="F70" s="58"/>
      <c r="G70" s="59">
        <f t="shared" si="22"/>
        <v>0.13399999999999998</v>
      </c>
      <c r="H70" s="59"/>
      <c r="I70" s="85">
        <f t="shared" si="23"/>
        <v>0.17399999999999999</v>
      </c>
      <c r="J70" s="85"/>
      <c r="K70" s="85">
        <f t="shared" si="24"/>
        <v>0.16399999999999998</v>
      </c>
      <c r="L70" s="85"/>
      <c r="M70" s="84"/>
      <c r="N70" s="84"/>
      <c r="O70" s="84"/>
    </row>
    <row r="71" spans="2:15" s="7" customFormat="1" ht="12.75" customHeight="1">
      <c r="B71" s="94" t="s">
        <v>96</v>
      </c>
      <c r="C71" s="95" t="s">
        <v>32</v>
      </c>
      <c r="D71" s="34" t="s">
        <v>33</v>
      </c>
      <c r="E71" s="56">
        <v>7.9000000000000001E-2</v>
      </c>
      <c r="F71" s="56"/>
      <c r="G71" s="56">
        <v>6.3299999999999995E-2</v>
      </c>
      <c r="H71" s="56"/>
      <c r="I71" s="96" t="s">
        <v>8</v>
      </c>
      <c r="J71" s="97"/>
      <c r="K71" s="97"/>
      <c r="L71" s="98"/>
      <c r="M71" s="36" t="s">
        <v>50</v>
      </c>
      <c r="N71" s="232" t="s">
        <v>16</v>
      </c>
      <c r="O71" s="232"/>
    </row>
    <row r="72" spans="2:15" s="7" customFormat="1" ht="12.75" customHeight="1">
      <c r="B72" s="94"/>
      <c r="C72" s="95"/>
      <c r="D72" s="34" t="s">
        <v>33</v>
      </c>
      <c r="E72" s="55">
        <v>0.109</v>
      </c>
      <c r="F72" s="55"/>
      <c r="G72" s="55">
        <v>9.9000000000000005E-2</v>
      </c>
      <c r="H72" s="55"/>
      <c r="I72" s="99"/>
      <c r="J72" s="100"/>
      <c r="K72" s="100"/>
      <c r="L72" s="101"/>
      <c r="M72" s="232" t="s">
        <v>51</v>
      </c>
      <c r="N72" s="232"/>
      <c r="O72" s="232"/>
    </row>
    <row r="73" spans="2:15" s="7" customFormat="1" ht="12.75" customHeight="1">
      <c r="B73" s="94"/>
      <c r="C73" s="95"/>
      <c r="D73" s="34" t="s">
        <v>35</v>
      </c>
      <c r="E73" s="55">
        <v>0.11899999999999999</v>
      </c>
      <c r="F73" s="55"/>
      <c r="G73" s="55">
        <v>0.109</v>
      </c>
      <c r="H73" s="55"/>
      <c r="I73" s="99"/>
      <c r="J73" s="100"/>
      <c r="K73" s="100"/>
      <c r="L73" s="101"/>
      <c r="M73" s="232"/>
      <c r="N73" s="232"/>
      <c r="O73" s="232"/>
    </row>
    <row r="74" spans="2:15" s="7" customFormat="1" ht="12.75" customHeight="1">
      <c r="B74" s="94"/>
      <c r="C74" s="95"/>
      <c r="D74" s="34" t="s">
        <v>33</v>
      </c>
      <c r="E74" s="56">
        <v>0.11899999999999999</v>
      </c>
      <c r="F74" s="56"/>
      <c r="G74" s="56">
        <v>0.109</v>
      </c>
      <c r="H74" s="56"/>
      <c r="I74" s="99"/>
      <c r="J74" s="100"/>
      <c r="K74" s="100"/>
      <c r="L74" s="101"/>
      <c r="M74" s="232" t="s">
        <v>52</v>
      </c>
      <c r="N74" s="232"/>
      <c r="O74" s="232"/>
    </row>
    <row r="75" spans="2:15" s="7" customFormat="1" ht="12.75" customHeight="1">
      <c r="B75" s="94"/>
      <c r="C75" s="95"/>
      <c r="D75" s="34" t="s">
        <v>35</v>
      </c>
      <c r="E75" s="56">
        <v>0.129</v>
      </c>
      <c r="F75" s="56"/>
      <c r="G75" s="56">
        <v>0.11899999999999999</v>
      </c>
      <c r="H75" s="56"/>
      <c r="I75" s="99"/>
      <c r="J75" s="100"/>
      <c r="K75" s="100"/>
      <c r="L75" s="101"/>
      <c r="M75" s="232"/>
      <c r="N75" s="232"/>
      <c r="O75" s="232"/>
    </row>
    <row r="76" spans="2:15" s="7" customFormat="1" ht="12.75" customHeight="1">
      <c r="B76" s="94"/>
      <c r="C76" s="95"/>
      <c r="D76" s="34" t="s">
        <v>33</v>
      </c>
      <c r="E76" s="55">
        <v>0.124</v>
      </c>
      <c r="F76" s="55"/>
      <c r="G76" s="55">
        <v>0.114</v>
      </c>
      <c r="H76" s="55"/>
      <c r="I76" s="99"/>
      <c r="J76" s="100"/>
      <c r="K76" s="100"/>
      <c r="L76" s="101"/>
      <c r="M76" s="232" t="s">
        <v>53</v>
      </c>
      <c r="N76" s="232"/>
      <c r="O76" s="232"/>
    </row>
    <row r="77" spans="2:15" s="7" customFormat="1" ht="12.75" customHeight="1">
      <c r="B77" s="94"/>
      <c r="C77" s="95"/>
      <c r="D77" s="34" t="s">
        <v>35</v>
      </c>
      <c r="E77" s="55">
        <v>0.13400000000000001</v>
      </c>
      <c r="F77" s="55"/>
      <c r="G77" s="55">
        <v>0.124</v>
      </c>
      <c r="H77" s="55"/>
      <c r="I77" s="99"/>
      <c r="J77" s="100"/>
      <c r="K77" s="100"/>
      <c r="L77" s="101"/>
      <c r="M77" s="232"/>
      <c r="N77" s="232"/>
      <c r="O77" s="232"/>
    </row>
    <row r="78" spans="2:15" s="7" customFormat="1" ht="12.75" customHeight="1">
      <c r="B78" s="94"/>
      <c r="C78" s="95"/>
      <c r="D78" s="34" t="s">
        <v>33</v>
      </c>
      <c r="E78" s="56">
        <v>0.124</v>
      </c>
      <c r="F78" s="56"/>
      <c r="G78" s="56">
        <v>0.114</v>
      </c>
      <c r="H78" s="56"/>
      <c r="I78" s="99"/>
      <c r="J78" s="100"/>
      <c r="K78" s="100"/>
      <c r="L78" s="101"/>
      <c r="M78" s="232" t="s">
        <v>54</v>
      </c>
      <c r="N78" s="232"/>
      <c r="O78" s="232"/>
    </row>
    <row r="79" spans="2:15" s="7" customFormat="1" ht="12.75" customHeight="1">
      <c r="B79" s="94"/>
      <c r="C79" s="95"/>
      <c r="D79" s="34" t="s">
        <v>35</v>
      </c>
      <c r="E79" s="56">
        <v>0.13400000000000001</v>
      </c>
      <c r="F79" s="56"/>
      <c r="G79" s="56">
        <v>0.124</v>
      </c>
      <c r="H79" s="56"/>
      <c r="I79" s="102"/>
      <c r="J79" s="103"/>
      <c r="K79" s="103"/>
      <c r="L79" s="104"/>
      <c r="M79" s="232"/>
      <c r="N79" s="232"/>
      <c r="O79" s="232"/>
    </row>
    <row r="80" spans="2:15" ht="18" customHeight="1">
      <c r="B80" s="92" t="s">
        <v>19</v>
      </c>
      <c r="C80" s="92"/>
      <c r="D80" s="92"/>
      <c r="E80" s="92"/>
      <c r="F80" s="92"/>
      <c r="G80" s="92"/>
      <c r="H80" s="92"/>
      <c r="I80" s="93"/>
      <c r="J80" s="93"/>
      <c r="K80" s="93"/>
      <c r="L80" s="93"/>
      <c r="M80" s="93"/>
      <c r="N80" s="93"/>
      <c r="O80" s="93"/>
    </row>
    <row r="81" spans="2:15" ht="14.25" customHeight="1">
      <c r="B81" s="70" t="s">
        <v>0</v>
      </c>
      <c r="C81" s="70" t="s">
        <v>1</v>
      </c>
      <c r="D81" s="89" t="s">
        <v>2</v>
      </c>
      <c r="E81" s="71" t="s">
        <v>25</v>
      </c>
      <c r="F81" s="72"/>
      <c r="G81" s="72"/>
      <c r="H81" s="73"/>
      <c r="I81" s="71" t="s">
        <v>26</v>
      </c>
      <c r="J81" s="72"/>
      <c r="K81" s="72"/>
      <c r="L81" s="73"/>
      <c r="M81" s="70" t="s">
        <v>3</v>
      </c>
      <c r="N81" s="70" t="s">
        <v>4</v>
      </c>
      <c r="O81" s="70"/>
    </row>
    <row r="82" spans="2:15" ht="26.25" customHeight="1">
      <c r="B82" s="70"/>
      <c r="C82" s="70"/>
      <c r="D82" s="89"/>
      <c r="E82" s="81" t="s">
        <v>91</v>
      </c>
      <c r="F82" s="82"/>
      <c r="G82" s="81" t="s">
        <v>28</v>
      </c>
      <c r="H82" s="82"/>
      <c r="I82" s="81" t="s">
        <v>91</v>
      </c>
      <c r="J82" s="82"/>
      <c r="K82" s="81" t="s">
        <v>28</v>
      </c>
      <c r="L82" s="82"/>
      <c r="M82" s="70"/>
      <c r="N82" s="70"/>
      <c r="O82" s="70"/>
    </row>
    <row r="83" spans="2:15" ht="23.25" customHeight="1">
      <c r="B83" s="69" t="s">
        <v>15</v>
      </c>
      <c r="C83" s="23" t="s">
        <v>27</v>
      </c>
      <c r="D83" s="26" t="s">
        <v>7</v>
      </c>
      <c r="E83" s="64">
        <v>0.16700000000000001</v>
      </c>
      <c r="F83" s="64"/>
      <c r="G83" s="64">
        <f t="shared" ref="G83:G90" si="25">E83-1.5%</f>
        <v>0.15200000000000002</v>
      </c>
      <c r="H83" s="64"/>
      <c r="I83" s="64">
        <f>E83+2.8%</f>
        <v>0.19500000000000001</v>
      </c>
      <c r="J83" s="64"/>
      <c r="K83" s="64">
        <f>I83-1.5%</f>
        <v>0.18</v>
      </c>
      <c r="L83" s="64"/>
      <c r="M83" s="150" t="s">
        <v>9</v>
      </c>
      <c r="N83" s="60" t="s">
        <v>16</v>
      </c>
      <c r="O83" s="61"/>
    </row>
    <row r="84" spans="2:15" ht="20.25" customHeight="1">
      <c r="B84" s="69"/>
      <c r="C84" s="23" t="s">
        <v>6</v>
      </c>
      <c r="D84" s="26" t="s">
        <v>11</v>
      </c>
      <c r="E84" s="64">
        <f>E83+1%</f>
        <v>0.17700000000000002</v>
      </c>
      <c r="F84" s="64"/>
      <c r="G84" s="64">
        <f t="shared" si="25"/>
        <v>0.16200000000000003</v>
      </c>
      <c r="H84" s="64"/>
      <c r="I84" s="64">
        <f>E84+1.8%</f>
        <v>0.19500000000000001</v>
      </c>
      <c r="J84" s="64"/>
      <c r="K84" s="65">
        <v>0.18</v>
      </c>
      <c r="L84" s="65"/>
      <c r="M84" s="150"/>
      <c r="N84" s="62"/>
      <c r="O84" s="63"/>
    </row>
    <row r="85" spans="2:15" ht="23.25" customHeight="1">
      <c r="B85" s="69" t="s">
        <v>17</v>
      </c>
      <c r="C85" s="23" t="s">
        <v>27</v>
      </c>
      <c r="D85" s="26" t="s">
        <v>7</v>
      </c>
      <c r="E85" s="64">
        <f>E83+2%</f>
        <v>0.187</v>
      </c>
      <c r="F85" s="64"/>
      <c r="G85" s="64">
        <f t="shared" si="25"/>
        <v>0.17199999999999999</v>
      </c>
      <c r="H85" s="64"/>
      <c r="I85" s="64">
        <f t="shared" ref="I85:I90" si="26">E85+3%</f>
        <v>0.217</v>
      </c>
      <c r="J85" s="64"/>
      <c r="K85" s="64">
        <f t="shared" ref="K85:K90" si="27">I85-1.5%</f>
        <v>0.20200000000000001</v>
      </c>
      <c r="L85" s="64"/>
      <c r="M85" s="150"/>
      <c r="N85" s="62"/>
      <c r="O85" s="63"/>
    </row>
    <row r="86" spans="2:15" ht="23.25" customHeight="1">
      <c r="B86" s="69"/>
      <c r="C86" s="23" t="s">
        <v>6</v>
      </c>
      <c r="D86" s="26" t="s">
        <v>11</v>
      </c>
      <c r="E86" s="64">
        <f>E84+2%</f>
        <v>0.19700000000000001</v>
      </c>
      <c r="F86" s="64"/>
      <c r="G86" s="64">
        <f t="shared" si="25"/>
        <v>0.182</v>
      </c>
      <c r="H86" s="64"/>
      <c r="I86" s="64">
        <f t="shared" si="26"/>
        <v>0.22700000000000001</v>
      </c>
      <c r="J86" s="64"/>
      <c r="K86" s="64">
        <f t="shared" si="27"/>
        <v>0.21200000000000002</v>
      </c>
      <c r="L86" s="64"/>
      <c r="M86" s="150"/>
      <c r="N86" s="62"/>
      <c r="O86" s="63"/>
    </row>
    <row r="87" spans="2:15" s="7" customFormat="1" ht="30.75" customHeight="1">
      <c r="B87" s="66" t="s">
        <v>36</v>
      </c>
      <c r="C87" s="23" t="s">
        <v>27</v>
      </c>
      <c r="D87" s="26" t="s">
        <v>7</v>
      </c>
      <c r="E87" s="64">
        <f>E83+0.5%</f>
        <v>0.17200000000000001</v>
      </c>
      <c r="F87" s="64"/>
      <c r="G87" s="64">
        <f>G83+0.5%</f>
        <v>0.15700000000000003</v>
      </c>
      <c r="H87" s="64"/>
      <c r="I87" s="64">
        <f>E87+3%</f>
        <v>0.20200000000000001</v>
      </c>
      <c r="J87" s="64"/>
      <c r="K87" s="64">
        <f>G87+3%</f>
        <v>0.18700000000000003</v>
      </c>
      <c r="L87" s="64"/>
      <c r="M87" s="67" t="s">
        <v>9</v>
      </c>
      <c r="N87" s="62"/>
      <c r="O87" s="63"/>
    </row>
    <row r="88" spans="2:15" s="7" customFormat="1" ht="30.75" customHeight="1">
      <c r="B88" s="66"/>
      <c r="C88" s="23" t="s">
        <v>6</v>
      </c>
      <c r="D88" s="26" t="s">
        <v>11</v>
      </c>
      <c r="E88" s="64">
        <f>E84+0.5%</f>
        <v>0.18200000000000002</v>
      </c>
      <c r="F88" s="64"/>
      <c r="G88" s="64">
        <f t="shared" ref="G88" si="28">G84+0.5%</f>
        <v>0.16700000000000004</v>
      </c>
      <c r="H88" s="64"/>
      <c r="I88" s="64">
        <f>E88+3%</f>
        <v>0.21200000000000002</v>
      </c>
      <c r="J88" s="64"/>
      <c r="K88" s="64">
        <f>G88+3%</f>
        <v>0.19700000000000004</v>
      </c>
      <c r="L88" s="64"/>
      <c r="M88" s="68"/>
      <c r="N88" s="62"/>
      <c r="O88" s="63"/>
    </row>
    <row r="89" spans="2:15" ht="40.5" customHeight="1">
      <c r="B89" s="86" t="s">
        <v>69</v>
      </c>
      <c r="C89" s="22" t="s">
        <v>27</v>
      </c>
      <c r="D89" s="25" t="s">
        <v>7</v>
      </c>
      <c r="E89" s="88">
        <f>E83-1%</f>
        <v>0.157</v>
      </c>
      <c r="F89" s="88"/>
      <c r="G89" s="88">
        <f t="shared" si="25"/>
        <v>0.14200000000000002</v>
      </c>
      <c r="H89" s="88"/>
      <c r="I89" s="88">
        <f t="shared" si="26"/>
        <v>0.187</v>
      </c>
      <c r="J89" s="88"/>
      <c r="K89" s="88">
        <f t="shared" si="27"/>
        <v>0.17199999999999999</v>
      </c>
      <c r="L89" s="88"/>
      <c r="M89" s="83" t="s">
        <v>9</v>
      </c>
      <c r="N89" s="80" t="s">
        <v>16</v>
      </c>
      <c r="O89" s="80"/>
    </row>
    <row r="90" spans="2:15" ht="62.25" customHeight="1">
      <c r="B90" s="87"/>
      <c r="C90" s="22" t="s">
        <v>6</v>
      </c>
      <c r="D90" s="25" t="s">
        <v>11</v>
      </c>
      <c r="E90" s="88">
        <f>E89+1%</f>
        <v>0.16700000000000001</v>
      </c>
      <c r="F90" s="88"/>
      <c r="G90" s="88">
        <f t="shared" si="25"/>
        <v>0.15200000000000002</v>
      </c>
      <c r="H90" s="88"/>
      <c r="I90" s="88">
        <f t="shared" si="26"/>
        <v>0.19700000000000001</v>
      </c>
      <c r="J90" s="88"/>
      <c r="K90" s="88">
        <f t="shared" si="27"/>
        <v>0.182</v>
      </c>
      <c r="L90" s="88"/>
      <c r="M90" s="83"/>
      <c r="N90" s="80"/>
      <c r="O90" s="80"/>
    </row>
    <row r="91" spans="2:15" ht="16.5" customHeight="1">
      <c r="B91" s="79" t="s">
        <v>24</v>
      </c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</row>
    <row r="92" spans="2:15" ht="12.75" customHeight="1">
      <c r="B92" s="70" t="s">
        <v>0</v>
      </c>
      <c r="C92" s="70" t="s">
        <v>1</v>
      </c>
      <c r="D92" s="89" t="s">
        <v>2</v>
      </c>
      <c r="E92" s="71" t="s">
        <v>25</v>
      </c>
      <c r="F92" s="72"/>
      <c r="G92" s="72"/>
      <c r="H92" s="73"/>
      <c r="I92" s="71" t="s">
        <v>26</v>
      </c>
      <c r="J92" s="72"/>
      <c r="K92" s="72"/>
      <c r="L92" s="73"/>
      <c r="M92" s="70" t="s">
        <v>3</v>
      </c>
      <c r="N92" s="70" t="s">
        <v>4</v>
      </c>
      <c r="O92" s="70"/>
    </row>
    <row r="93" spans="2:15" ht="26.25" customHeight="1">
      <c r="B93" s="70"/>
      <c r="C93" s="70"/>
      <c r="D93" s="89"/>
      <c r="E93" s="81" t="s">
        <v>91</v>
      </c>
      <c r="F93" s="82"/>
      <c r="G93" s="81" t="s">
        <v>28</v>
      </c>
      <c r="H93" s="82"/>
      <c r="I93" s="81" t="s">
        <v>91</v>
      </c>
      <c r="J93" s="82"/>
      <c r="K93" s="81" t="s">
        <v>28</v>
      </c>
      <c r="L93" s="82"/>
      <c r="M93" s="70"/>
      <c r="N93" s="70"/>
      <c r="O93" s="70"/>
    </row>
    <row r="94" spans="2:15" ht="14.25" customHeight="1">
      <c r="B94" s="228" t="s">
        <v>20</v>
      </c>
      <c r="C94" s="75" t="s">
        <v>21</v>
      </c>
      <c r="D94" s="49" t="s">
        <v>66</v>
      </c>
      <c r="E94" s="39">
        <v>0.10349999999999999</v>
      </c>
      <c r="F94" s="41"/>
      <c r="G94" s="39">
        <f>E94-1.5%</f>
        <v>8.8499999999999995E-2</v>
      </c>
      <c r="H94" s="41"/>
      <c r="I94" s="39">
        <f>E94</f>
        <v>0.10349999999999999</v>
      </c>
      <c r="J94" s="41"/>
      <c r="K94" s="39">
        <f>I94-1.5%</f>
        <v>8.8499999999999995E-2</v>
      </c>
      <c r="L94" s="41"/>
      <c r="M94" s="194" t="s">
        <v>23</v>
      </c>
      <c r="N94" s="226" t="s">
        <v>71</v>
      </c>
      <c r="O94" s="226"/>
    </row>
    <row r="95" spans="2:15" ht="14.25" customHeight="1">
      <c r="B95" s="229"/>
      <c r="C95" s="76"/>
      <c r="D95" s="49"/>
      <c r="E95" s="42"/>
      <c r="F95" s="44"/>
      <c r="G95" s="42"/>
      <c r="H95" s="44"/>
      <c r="I95" s="42"/>
      <c r="J95" s="44"/>
      <c r="K95" s="42"/>
      <c r="L95" s="44"/>
      <c r="M95" s="194"/>
      <c r="N95" s="226"/>
      <c r="O95" s="226"/>
    </row>
    <row r="96" spans="2:15" ht="21.75" customHeight="1">
      <c r="B96" s="230" t="s">
        <v>55</v>
      </c>
      <c r="C96" s="75" t="s">
        <v>21</v>
      </c>
      <c r="D96" s="26" t="s">
        <v>70</v>
      </c>
      <c r="E96" s="45">
        <f>10.4%-0.15%</f>
        <v>0.10250000000000001</v>
      </c>
      <c r="F96" s="46"/>
      <c r="G96" s="45">
        <f t="shared" ref="G96:G99" si="29">E96-1.5%</f>
        <v>8.7500000000000008E-2</v>
      </c>
      <c r="H96" s="46"/>
      <c r="I96" s="39">
        <f>I94</f>
        <v>0.10349999999999999</v>
      </c>
      <c r="J96" s="41"/>
      <c r="K96" s="39">
        <f>I96-1.5%</f>
        <v>8.8499999999999995E-2</v>
      </c>
      <c r="L96" s="41"/>
      <c r="M96" s="194"/>
      <c r="N96" s="226"/>
      <c r="O96" s="226"/>
    </row>
    <row r="97" spans="2:15" ht="27" customHeight="1">
      <c r="B97" s="213"/>
      <c r="C97" s="76"/>
      <c r="D97" s="26" t="s">
        <v>7</v>
      </c>
      <c r="E97" s="45">
        <f>E96-1%</f>
        <v>9.2500000000000013E-2</v>
      </c>
      <c r="F97" s="46"/>
      <c r="G97" s="45">
        <f t="shared" si="29"/>
        <v>7.7500000000000013E-2</v>
      </c>
      <c r="H97" s="46"/>
      <c r="I97" s="47"/>
      <c r="J97" s="48"/>
      <c r="K97" s="47"/>
      <c r="L97" s="48"/>
      <c r="M97" s="194"/>
      <c r="N97" s="226"/>
      <c r="O97" s="226"/>
    </row>
    <row r="98" spans="2:15" ht="20.25" customHeight="1">
      <c r="B98" s="77" t="s">
        <v>90</v>
      </c>
      <c r="C98" s="75" t="s">
        <v>21</v>
      </c>
      <c r="D98" s="26" t="s">
        <v>70</v>
      </c>
      <c r="E98" s="45">
        <f>9.4%-0.15%</f>
        <v>9.2499999999999999E-2</v>
      </c>
      <c r="F98" s="46"/>
      <c r="G98" s="45">
        <f t="shared" si="29"/>
        <v>7.7499999999999999E-2</v>
      </c>
      <c r="H98" s="46"/>
      <c r="I98" s="47"/>
      <c r="J98" s="48"/>
      <c r="K98" s="47"/>
      <c r="L98" s="48"/>
      <c r="M98" s="194"/>
      <c r="N98" s="226"/>
      <c r="O98" s="226"/>
    </row>
    <row r="99" spans="2:15" ht="20.25" customHeight="1">
      <c r="B99" s="78"/>
      <c r="C99" s="76"/>
      <c r="D99" s="26" t="s">
        <v>7</v>
      </c>
      <c r="E99" s="45">
        <f>E98-1%</f>
        <v>8.2500000000000004E-2</v>
      </c>
      <c r="F99" s="46"/>
      <c r="G99" s="45">
        <f t="shared" si="29"/>
        <v>6.7500000000000004E-2</v>
      </c>
      <c r="H99" s="46"/>
      <c r="I99" s="42"/>
      <c r="J99" s="44"/>
      <c r="K99" s="42"/>
      <c r="L99" s="44"/>
      <c r="M99" s="194"/>
      <c r="N99" s="226"/>
      <c r="O99" s="226"/>
    </row>
    <row r="100" spans="2:15" ht="20.25" customHeight="1">
      <c r="B100" s="75" t="s">
        <v>74</v>
      </c>
      <c r="C100" s="75" t="s">
        <v>21</v>
      </c>
      <c r="D100" s="26" t="s">
        <v>70</v>
      </c>
      <c r="E100" s="45">
        <v>0.10349999999999999</v>
      </c>
      <c r="F100" s="46"/>
      <c r="G100" s="45">
        <f>E100-2%</f>
        <v>8.3499999999999991E-2</v>
      </c>
      <c r="H100" s="46"/>
      <c r="I100" s="39">
        <f>I94</f>
        <v>0.10349999999999999</v>
      </c>
      <c r="J100" s="41"/>
      <c r="K100" s="39">
        <f>I100-1.5%</f>
        <v>8.8499999999999995E-2</v>
      </c>
      <c r="L100" s="41"/>
      <c r="M100" s="194"/>
      <c r="N100" s="226"/>
      <c r="O100" s="226"/>
    </row>
    <row r="101" spans="2:15" ht="19.5" customHeight="1">
      <c r="B101" s="76"/>
      <c r="C101" s="76"/>
      <c r="D101" s="26" t="s">
        <v>7</v>
      </c>
      <c r="E101" s="45">
        <f>E100-2%</f>
        <v>8.3499999999999991E-2</v>
      </c>
      <c r="F101" s="46"/>
      <c r="G101" s="45">
        <f>E101-2%</f>
        <v>6.3499999999999987E-2</v>
      </c>
      <c r="H101" s="46"/>
      <c r="I101" s="42"/>
      <c r="J101" s="44"/>
      <c r="K101" s="42"/>
      <c r="L101" s="44"/>
      <c r="M101" s="194"/>
      <c r="N101" s="226"/>
      <c r="O101" s="226"/>
    </row>
    <row r="102" spans="2:15" ht="16.5" customHeight="1">
      <c r="B102" s="212" t="s">
        <v>76</v>
      </c>
      <c r="C102" s="75" t="s">
        <v>21</v>
      </c>
      <c r="D102" s="33" t="s">
        <v>70</v>
      </c>
      <c r="E102" s="45">
        <f>9.4%-0.15%</f>
        <v>9.2499999999999999E-2</v>
      </c>
      <c r="F102" s="46"/>
      <c r="G102" s="45">
        <f t="shared" ref="G102:G103" si="30">E102-1.5%</f>
        <v>7.7499999999999999E-2</v>
      </c>
      <c r="H102" s="46"/>
      <c r="I102" s="39">
        <f>I96</f>
        <v>0.10349999999999999</v>
      </c>
      <c r="J102" s="41"/>
      <c r="K102" s="39">
        <f>I102-1.5%</f>
        <v>8.8499999999999995E-2</v>
      </c>
      <c r="L102" s="41"/>
      <c r="M102" s="194"/>
      <c r="N102" s="226"/>
      <c r="O102" s="226"/>
    </row>
    <row r="103" spans="2:15" ht="16.5" customHeight="1">
      <c r="B103" s="213"/>
      <c r="C103" s="76"/>
      <c r="D103" s="33" t="s">
        <v>7</v>
      </c>
      <c r="E103" s="45">
        <f>E102-1%</f>
        <v>8.2500000000000004E-2</v>
      </c>
      <c r="F103" s="46"/>
      <c r="G103" s="45">
        <f t="shared" si="30"/>
        <v>6.7500000000000004E-2</v>
      </c>
      <c r="H103" s="46"/>
      <c r="I103" s="42"/>
      <c r="J103" s="44"/>
      <c r="K103" s="42"/>
      <c r="L103" s="44"/>
      <c r="M103" s="194"/>
      <c r="N103" s="226"/>
      <c r="O103" s="226"/>
    </row>
    <row r="104" spans="2:15" ht="15" customHeight="1">
      <c r="B104" s="75" t="s">
        <v>61</v>
      </c>
      <c r="C104" s="75" t="s">
        <v>21</v>
      </c>
      <c r="D104" s="90" t="s">
        <v>66</v>
      </c>
      <c r="E104" s="39">
        <f>8.8%-0.15%</f>
        <v>8.6500000000000007E-2</v>
      </c>
      <c r="F104" s="40"/>
      <c r="G104" s="40"/>
      <c r="H104" s="41"/>
      <c r="I104" s="39">
        <f>I94</f>
        <v>0.10349999999999999</v>
      </c>
      <c r="J104" s="40"/>
      <c r="K104" s="40"/>
      <c r="L104" s="41"/>
      <c r="M104" s="194"/>
      <c r="N104" s="226"/>
      <c r="O104" s="226"/>
    </row>
    <row r="105" spans="2:15" ht="10.5" customHeight="1">
      <c r="B105" s="76"/>
      <c r="C105" s="76"/>
      <c r="D105" s="91"/>
      <c r="E105" s="42"/>
      <c r="F105" s="43"/>
      <c r="G105" s="43"/>
      <c r="H105" s="44"/>
      <c r="I105" s="42"/>
      <c r="J105" s="43"/>
      <c r="K105" s="43"/>
      <c r="L105" s="44"/>
      <c r="M105" s="194"/>
      <c r="N105" s="226"/>
      <c r="O105" s="226"/>
    </row>
    <row r="106" spans="2:15" ht="18" customHeight="1">
      <c r="B106" s="75" t="s">
        <v>62</v>
      </c>
      <c r="C106" s="87" t="s">
        <v>21</v>
      </c>
      <c r="D106" s="49" t="s">
        <v>66</v>
      </c>
      <c r="E106" s="196" t="s">
        <v>67</v>
      </c>
      <c r="F106" s="196"/>
      <c r="G106" s="196"/>
      <c r="H106" s="196"/>
      <c r="I106" s="196"/>
      <c r="J106" s="196"/>
      <c r="K106" s="196"/>
      <c r="L106" s="196"/>
      <c r="M106" s="194"/>
      <c r="N106" s="226"/>
      <c r="O106" s="226"/>
    </row>
    <row r="107" spans="2:15" ht="21" customHeight="1">
      <c r="B107" s="76"/>
      <c r="C107" s="87"/>
      <c r="D107" s="49"/>
      <c r="E107" s="45">
        <v>8.8999999999999996E-2</v>
      </c>
      <c r="F107" s="225"/>
      <c r="G107" s="225"/>
      <c r="H107" s="225"/>
      <c r="I107" s="225"/>
      <c r="J107" s="225"/>
      <c r="K107" s="225"/>
      <c r="L107" s="46"/>
      <c r="M107" s="194"/>
      <c r="N107" s="226"/>
      <c r="O107" s="226"/>
    </row>
    <row r="108" spans="2:15" ht="21" customHeight="1">
      <c r="B108" s="218" t="s">
        <v>87</v>
      </c>
      <c r="C108" s="218" t="s">
        <v>21</v>
      </c>
      <c r="D108" s="231" t="s">
        <v>80</v>
      </c>
      <c r="E108" s="196" t="s">
        <v>67</v>
      </c>
      <c r="F108" s="196"/>
      <c r="G108" s="196"/>
      <c r="H108" s="196"/>
      <c r="I108" s="196"/>
      <c r="J108" s="196"/>
      <c r="K108" s="196"/>
      <c r="L108" s="196"/>
      <c r="M108" s="195"/>
      <c r="N108" s="227"/>
      <c r="O108" s="227"/>
    </row>
    <row r="109" spans="2:15" ht="21" customHeight="1">
      <c r="B109" s="218"/>
      <c r="C109" s="218"/>
      <c r="D109" s="231"/>
      <c r="E109" s="193">
        <v>6.4000000000000001E-2</v>
      </c>
      <c r="F109" s="193"/>
      <c r="G109" s="193"/>
      <c r="H109" s="193"/>
      <c r="I109" s="193"/>
      <c r="J109" s="193"/>
      <c r="K109" s="193"/>
      <c r="L109" s="193"/>
      <c r="M109" s="195"/>
      <c r="N109" s="227"/>
      <c r="O109" s="227"/>
    </row>
    <row r="110" spans="2:15" ht="27" customHeight="1">
      <c r="B110" s="152" t="s">
        <v>56</v>
      </c>
      <c r="C110" s="222" t="s">
        <v>84</v>
      </c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4"/>
    </row>
    <row r="111" spans="2:15" ht="15" customHeight="1">
      <c r="B111" s="153"/>
      <c r="C111" s="222" t="s">
        <v>72</v>
      </c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4"/>
    </row>
    <row r="112" spans="2:15" ht="15" customHeight="1">
      <c r="B112" s="153"/>
      <c r="C112" s="222" t="s">
        <v>73</v>
      </c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4"/>
    </row>
    <row r="113" spans="2:15" ht="15" customHeight="1">
      <c r="B113" s="153"/>
      <c r="C113" s="222" t="s">
        <v>22</v>
      </c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4"/>
    </row>
    <row r="114" spans="2:15" ht="15" customHeight="1">
      <c r="B114" s="153"/>
      <c r="C114" s="222" t="s">
        <v>65</v>
      </c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4"/>
    </row>
    <row r="115" spans="2:15" ht="13.5" customHeight="1">
      <c r="B115" s="219" t="s">
        <v>77</v>
      </c>
      <c r="C115" s="220" t="s">
        <v>88</v>
      </c>
      <c r="D115" s="220"/>
      <c r="E115" s="220"/>
      <c r="F115" s="220"/>
      <c r="G115" s="220"/>
      <c r="H115" s="220"/>
      <c r="I115" s="220"/>
      <c r="J115" s="220"/>
      <c r="K115" s="220"/>
      <c r="L115" s="220"/>
      <c r="M115" s="220"/>
      <c r="N115" s="220"/>
      <c r="O115" s="220"/>
    </row>
    <row r="116" spans="2:15" ht="12.6" customHeight="1">
      <c r="B116" s="219"/>
      <c r="C116" s="220" t="s">
        <v>78</v>
      </c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</row>
    <row r="117" spans="2:15" ht="66" customHeight="1">
      <c r="B117" s="219"/>
      <c r="C117" s="221" t="s">
        <v>97</v>
      </c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0"/>
    </row>
    <row r="118" spans="2:15" ht="25.5" customHeight="1">
      <c r="B118" s="219"/>
      <c r="C118" s="220" t="s">
        <v>79</v>
      </c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0"/>
    </row>
    <row r="119" spans="2:15" ht="64.5" customHeight="1">
      <c r="B119" s="219"/>
      <c r="C119" s="220" t="s">
        <v>89</v>
      </c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20"/>
    </row>
    <row r="120" spans="2:15" ht="5.25" customHeight="1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2:15" ht="12.75" customHeight="1">
      <c r="B121" s="211" t="s">
        <v>60</v>
      </c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</row>
    <row r="122" spans="2:15" ht="14.25" customHeight="1">
      <c r="B122" s="70" t="s">
        <v>0</v>
      </c>
      <c r="C122" s="70" t="s">
        <v>1</v>
      </c>
      <c r="D122" s="89" t="s">
        <v>2</v>
      </c>
      <c r="E122" s="71" t="s">
        <v>25</v>
      </c>
      <c r="F122" s="72"/>
      <c r="G122" s="72"/>
      <c r="H122" s="73"/>
      <c r="I122" s="71" t="s">
        <v>26</v>
      </c>
      <c r="J122" s="72"/>
      <c r="K122" s="72"/>
      <c r="L122" s="73"/>
      <c r="M122" s="70" t="s">
        <v>3</v>
      </c>
      <c r="N122" s="70" t="s">
        <v>4</v>
      </c>
      <c r="O122" s="70"/>
    </row>
    <row r="123" spans="2:15" ht="28.5" customHeight="1">
      <c r="B123" s="70"/>
      <c r="C123" s="70"/>
      <c r="D123" s="89"/>
      <c r="E123" s="81" t="s">
        <v>91</v>
      </c>
      <c r="F123" s="82"/>
      <c r="G123" s="81" t="s">
        <v>28</v>
      </c>
      <c r="H123" s="82"/>
      <c r="I123" s="81" t="s">
        <v>91</v>
      </c>
      <c r="J123" s="82"/>
      <c r="K123" s="81" t="s">
        <v>28</v>
      </c>
      <c r="L123" s="82"/>
      <c r="M123" s="70"/>
      <c r="N123" s="70"/>
      <c r="O123" s="70"/>
    </row>
    <row r="124" spans="2:15" ht="50.25" customHeight="1">
      <c r="B124" s="27" t="s">
        <v>63</v>
      </c>
      <c r="C124" s="28" t="s">
        <v>21</v>
      </c>
      <c r="D124" s="29" t="s">
        <v>59</v>
      </c>
      <c r="E124" s="193">
        <v>0.189</v>
      </c>
      <c r="F124" s="193"/>
      <c r="G124" s="193">
        <f>E124-1.5%</f>
        <v>0.17399999999999999</v>
      </c>
      <c r="H124" s="193"/>
      <c r="I124" s="214" t="s">
        <v>8</v>
      </c>
      <c r="J124" s="215"/>
      <c r="K124" s="215"/>
      <c r="L124" s="216"/>
      <c r="M124" s="217" t="s">
        <v>34</v>
      </c>
      <c r="N124" s="210">
        <v>4900000</v>
      </c>
      <c r="O124" s="210"/>
    </row>
    <row r="125" spans="2:15" ht="42.75" customHeight="1">
      <c r="B125" s="27" t="s">
        <v>64</v>
      </c>
      <c r="C125" s="28" t="s">
        <v>21</v>
      </c>
      <c r="D125" s="29" t="s">
        <v>59</v>
      </c>
      <c r="E125" s="193">
        <f>E124+3%</f>
        <v>0.219</v>
      </c>
      <c r="F125" s="193"/>
      <c r="G125" s="193">
        <f t="shared" ref="G125" si="31">E125-1.5%</f>
        <v>0.20400000000000001</v>
      </c>
      <c r="H125" s="193"/>
      <c r="I125" s="193">
        <f>E125+3%</f>
        <v>0.249</v>
      </c>
      <c r="J125" s="193"/>
      <c r="K125" s="193">
        <f>G125+3%</f>
        <v>0.23400000000000001</v>
      </c>
      <c r="L125" s="193"/>
      <c r="M125" s="217"/>
      <c r="N125" s="210"/>
      <c r="O125" s="210"/>
    </row>
    <row r="126" spans="2:15" ht="6.75" customHeight="1"/>
  </sheetData>
  <mergeCells count="408">
    <mergeCell ref="B32:B34"/>
    <mergeCell ref="C32:C34"/>
    <mergeCell ref="E32:F32"/>
    <mergeCell ref="G32:H32"/>
    <mergeCell ref="I32:J32"/>
    <mergeCell ref="K32:L32"/>
    <mergeCell ref="M32:M34"/>
    <mergeCell ref="N32:O34"/>
    <mergeCell ref="E33:F33"/>
    <mergeCell ref="G33:H33"/>
    <mergeCell ref="I33:J33"/>
    <mergeCell ref="K33:L33"/>
    <mergeCell ref="E34:F34"/>
    <mergeCell ref="G34:H34"/>
    <mergeCell ref="I34:J34"/>
    <mergeCell ref="K34:L34"/>
    <mergeCell ref="B104:B105"/>
    <mergeCell ref="M65:M66"/>
    <mergeCell ref="I66:J66"/>
    <mergeCell ref="K66:L66"/>
    <mergeCell ref="N71:O79"/>
    <mergeCell ref="M72:M73"/>
    <mergeCell ref="M74:M75"/>
    <mergeCell ref="M76:M77"/>
    <mergeCell ref="M78:M79"/>
    <mergeCell ref="M83:M86"/>
    <mergeCell ref="B62:B70"/>
    <mergeCell ref="C62:C70"/>
    <mergeCell ref="I62:J62"/>
    <mergeCell ref="K62:L62"/>
    <mergeCell ref="N62:O70"/>
    <mergeCell ref="I63:J63"/>
    <mergeCell ref="M63:M64"/>
    <mergeCell ref="B81:B82"/>
    <mergeCell ref="C81:C82"/>
    <mergeCell ref="D81:D82"/>
    <mergeCell ref="E81:H81"/>
    <mergeCell ref="I81:L81"/>
    <mergeCell ref="M81:M82"/>
    <mergeCell ref="E73:F73"/>
    <mergeCell ref="B115:B119"/>
    <mergeCell ref="C115:O115"/>
    <mergeCell ref="C116:O116"/>
    <mergeCell ref="C117:O117"/>
    <mergeCell ref="C118:O118"/>
    <mergeCell ref="C119:O119"/>
    <mergeCell ref="B106:B107"/>
    <mergeCell ref="C106:C107"/>
    <mergeCell ref="B110:B114"/>
    <mergeCell ref="C110:O110"/>
    <mergeCell ref="C111:O111"/>
    <mergeCell ref="C112:O112"/>
    <mergeCell ref="C113:O113"/>
    <mergeCell ref="C114:O114"/>
    <mergeCell ref="E107:L107"/>
    <mergeCell ref="D106:D107"/>
    <mergeCell ref="N94:O109"/>
    <mergeCell ref="B94:B95"/>
    <mergeCell ref="C94:C95"/>
    <mergeCell ref="B96:B97"/>
    <mergeCell ref="C96:C97"/>
    <mergeCell ref="C108:C109"/>
    <mergeCell ref="D108:D109"/>
    <mergeCell ref="E108:L108"/>
    <mergeCell ref="N124:O125"/>
    <mergeCell ref="I125:J125"/>
    <mergeCell ref="K125:L125"/>
    <mergeCell ref="E125:F125"/>
    <mergeCell ref="G125:H125"/>
    <mergeCell ref="N122:O123"/>
    <mergeCell ref="B121:O121"/>
    <mergeCell ref="B102:B103"/>
    <mergeCell ref="C102:C103"/>
    <mergeCell ref="B122:B123"/>
    <mergeCell ref="C122:C123"/>
    <mergeCell ref="D122:D123"/>
    <mergeCell ref="E122:H122"/>
    <mergeCell ref="I122:L122"/>
    <mergeCell ref="M122:M123"/>
    <mergeCell ref="I124:L124"/>
    <mergeCell ref="E124:F124"/>
    <mergeCell ref="G124:H124"/>
    <mergeCell ref="M124:M125"/>
    <mergeCell ref="E123:F123"/>
    <mergeCell ref="G123:H123"/>
    <mergeCell ref="I123:J123"/>
    <mergeCell ref="K123:L123"/>
    <mergeCell ref="B108:B109"/>
    <mergeCell ref="E109:L109"/>
    <mergeCell ref="M94:M109"/>
    <mergeCell ref="B27:B28"/>
    <mergeCell ref="C27:C28"/>
    <mergeCell ref="E27:F27"/>
    <mergeCell ref="G27:H27"/>
    <mergeCell ref="I27:J27"/>
    <mergeCell ref="K27:L27"/>
    <mergeCell ref="G31:H31"/>
    <mergeCell ref="I31:J31"/>
    <mergeCell ref="K31:L31"/>
    <mergeCell ref="E106:L106"/>
    <mergeCell ref="B29:B31"/>
    <mergeCell ref="M27:M28"/>
    <mergeCell ref="E35:F37"/>
    <mergeCell ref="G35:H37"/>
    <mergeCell ref="I35:J37"/>
    <mergeCell ref="K35:L37"/>
    <mergeCell ref="B35:B37"/>
    <mergeCell ref="M48:M50"/>
    <mergeCell ref="M54:M56"/>
    <mergeCell ref="B51:B53"/>
    <mergeCell ref="C51:C53"/>
    <mergeCell ref="M51:M53"/>
    <mergeCell ref="N27:O28"/>
    <mergeCell ref="E28:F28"/>
    <mergeCell ref="G28:H28"/>
    <mergeCell ref="I28:J28"/>
    <mergeCell ref="K28:L28"/>
    <mergeCell ref="N29:O31"/>
    <mergeCell ref="E30:F30"/>
    <mergeCell ref="G30:H30"/>
    <mergeCell ref="I30:J30"/>
    <mergeCell ref="K30:L30"/>
    <mergeCell ref="E31:F31"/>
    <mergeCell ref="M29:M31"/>
    <mergeCell ref="B15:B17"/>
    <mergeCell ref="C15:C17"/>
    <mergeCell ref="E15:F15"/>
    <mergeCell ref="E17:F17"/>
    <mergeCell ref="C21:C23"/>
    <mergeCell ref="E21:F21"/>
    <mergeCell ref="G21:H21"/>
    <mergeCell ref="I21:L23"/>
    <mergeCell ref="E22:F22"/>
    <mergeCell ref="G22:H22"/>
    <mergeCell ref="E23:F23"/>
    <mergeCell ref="C18:C20"/>
    <mergeCell ref="E18:F18"/>
    <mergeCell ref="G18:H18"/>
    <mergeCell ref="I18:L20"/>
    <mergeCell ref="K16:L16"/>
    <mergeCell ref="G15:H15"/>
    <mergeCell ref="K15:L15"/>
    <mergeCell ref="G17:H17"/>
    <mergeCell ref="I17:J17"/>
    <mergeCell ref="K17:L17"/>
    <mergeCell ref="I15:J15"/>
    <mergeCell ref="G19:H19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B8:O8"/>
    <mergeCell ref="B9:B14"/>
    <mergeCell ref="C9:C11"/>
    <mergeCell ref="E9:F9"/>
    <mergeCell ref="G9:H9"/>
    <mergeCell ref="I9:L11"/>
    <mergeCell ref="M9:M14"/>
    <mergeCell ref="N9:O17"/>
    <mergeCell ref="E10:F10"/>
    <mergeCell ref="G10:H10"/>
    <mergeCell ref="E11:F11"/>
    <mergeCell ref="G11:H11"/>
    <mergeCell ref="C12:C14"/>
    <mergeCell ref="E12:F12"/>
    <mergeCell ref="G12:H12"/>
    <mergeCell ref="I12:L14"/>
    <mergeCell ref="M15:M17"/>
    <mergeCell ref="E13:F13"/>
    <mergeCell ref="G13:H13"/>
    <mergeCell ref="E14:F14"/>
    <mergeCell ref="G14:H14"/>
    <mergeCell ref="E16:F16"/>
    <mergeCell ref="G16:H16"/>
    <mergeCell ref="I16:J16"/>
    <mergeCell ref="B24:B26"/>
    <mergeCell ref="G25:H25"/>
    <mergeCell ref="E26:F26"/>
    <mergeCell ref="E20:F20"/>
    <mergeCell ref="G20:H20"/>
    <mergeCell ref="G23:H23"/>
    <mergeCell ref="M18:M23"/>
    <mergeCell ref="G26:H26"/>
    <mergeCell ref="C24:C26"/>
    <mergeCell ref="E24:F24"/>
    <mergeCell ref="G24:H24"/>
    <mergeCell ref="I24:L26"/>
    <mergeCell ref="E19:F19"/>
    <mergeCell ref="E25:F25"/>
    <mergeCell ref="B18:B23"/>
    <mergeCell ref="M24:M26"/>
    <mergeCell ref="M41:M43"/>
    <mergeCell ref="N41:O43"/>
    <mergeCell ref="E42:F42"/>
    <mergeCell ref="I42:J42"/>
    <mergeCell ref="E43:F43"/>
    <mergeCell ref="I43:J43"/>
    <mergeCell ref="M35:M37"/>
    <mergeCell ref="C29:C31"/>
    <mergeCell ref="E29:F29"/>
    <mergeCell ref="G29:H29"/>
    <mergeCell ref="I29:J29"/>
    <mergeCell ref="K29:L29"/>
    <mergeCell ref="D35:D37"/>
    <mergeCell ref="C35:C37"/>
    <mergeCell ref="N35:O37"/>
    <mergeCell ref="B39:B40"/>
    <mergeCell ref="C39:C40"/>
    <mergeCell ref="D39:D40"/>
    <mergeCell ref="E39:H39"/>
    <mergeCell ref="I39:L39"/>
    <mergeCell ref="M39:M40"/>
    <mergeCell ref="N39:O40"/>
    <mergeCell ref="E40:F40"/>
    <mergeCell ref="I40:J40"/>
    <mergeCell ref="B41:B43"/>
    <mergeCell ref="C41:C43"/>
    <mergeCell ref="E41:F41"/>
    <mergeCell ref="N51:O53"/>
    <mergeCell ref="N54:O56"/>
    <mergeCell ref="E54:F56"/>
    <mergeCell ref="B54:B58"/>
    <mergeCell ref="C57:O57"/>
    <mergeCell ref="C58:O58"/>
    <mergeCell ref="C54:C56"/>
    <mergeCell ref="B48:B50"/>
    <mergeCell ref="C48:C50"/>
    <mergeCell ref="N48:O50"/>
    <mergeCell ref="B45:B47"/>
    <mergeCell ref="C45:C47"/>
    <mergeCell ref="D45:D47"/>
    <mergeCell ref="E45:L45"/>
    <mergeCell ref="M45:M47"/>
    <mergeCell ref="N45:O47"/>
    <mergeCell ref="E46:F46"/>
    <mergeCell ref="G46:H46"/>
    <mergeCell ref="I46:J46"/>
    <mergeCell ref="K46:L46"/>
    <mergeCell ref="I41:J41"/>
    <mergeCell ref="K63:L63"/>
    <mergeCell ref="G66:H66"/>
    <mergeCell ref="I64:J64"/>
    <mergeCell ref="K64:L64"/>
    <mergeCell ref="I65:J65"/>
    <mergeCell ref="K65:L65"/>
    <mergeCell ref="I71:L79"/>
    <mergeCell ref="E79:F79"/>
    <mergeCell ref="G79:H79"/>
    <mergeCell ref="E68:F68"/>
    <mergeCell ref="E69:F69"/>
    <mergeCell ref="E70:F70"/>
    <mergeCell ref="I67:J67"/>
    <mergeCell ref="K67:L67"/>
    <mergeCell ref="E66:F66"/>
    <mergeCell ref="E67:F67"/>
    <mergeCell ref="G68:H68"/>
    <mergeCell ref="G69:H69"/>
    <mergeCell ref="G70:H70"/>
    <mergeCell ref="E75:F75"/>
    <mergeCell ref="G75:H75"/>
    <mergeCell ref="E76:F76"/>
    <mergeCell ref="G76:H76"/>
    <mergeCell ref="E77:F77"/>
    <mergeCell ref="C104:C105"/>
    <mergeCell ref="D92:D93"/>
    <mergeCell ref="E92:H92"/>
    <mergeCell ref="G77:H77"/>
    <mergeCell ref="E78:F78"/>
    <mergeCell ref="G78:H78"/>
    <mergeCell ref="N81:O82"/>
    <mergeCell ref="E82:F82"/>
    <mergeCell ref="G82:H82"/>
    <mergeCell ref="I82:J82"/>
    <mergeCell ref="K82:L82"/>
    <mergeCell ref="D104:D105"/>
    <mergeCell ref="K87:L87"/>
    <mergeCell ref="E88:F88"/>
    <mergeCell ref="G88:H88"/>
    <mergeCell ref="I88:J88"/>
    <mergeCell ref="K88:L88"/>
    <mergeCell ref="N92:O93"/>
    <mergeCell ref="E93:F93"/>
    <mergeCell ref="B80:O80"/>
    <mergeCell ref="B71:B79"/>
    <mergeCell ref="C71:C79"/>
    <mergeCell ref="E71:F71"/>
    <mergeCell ref="G71:H71"/>
    <mergeCell ref="G102:H102"/>
    <mergeCell ref="E103:F103"/>
    <mergeCell ref="G103:H103"/>
    <mergeCell ref="I102:J103"/>
    <mergeCell ref="K102:L103"/>
    <mergeCell ref="B89:B90"/>
    <mergeCell ref="E89:F89"/>
    <mergeCell ref="G89:H89"/>
    <mergeCell ref="I89:J89"/>
    <mergeCell ref="K89:L89"/>
    <mergeCell ref="G90:H90"/>
    <mergeCell ref="I90:J90"/>
    <mergeCell ref="K90:L90"/>
    <mergeCell ref="E90:F90"/>
    <mergeCell ref="C92:C93"/>
    <mergeCell ref="M92:M93"/>
    <mergeCell ref="I92:L92"/>
    <mergeCell ref="N18:O23"/>
    <mergeCell ref="N24:O26"/>
    <mergeCell ref="B100:B101"/>
    <mergeCell ref="C100:C101"/>
    <mergeCell ref="B98:B99"/>
    <mergeCell ref="C98:C99"/>
    <mergeCell ref="B91:O91"/>
    <mergeCell ref="B92:B93"/>
    <mergeCell ref="N89:O90"/>
    <mergeCell ref="G93:H93"/>
    <mergeCell ref="I93:J93"/>
    <mergeCell ref="K93:L93"/>
    <mergeCell ref="M89:M90"/>
    <mergeCell ref="M67:M68"/>
    <mergeCell ref="I68:J68"/>
    <mergeCell ref="K68:L68"/>
    <mergeCell ref="I69:J69"/>
    <mergeCell ref="K69:L69"/>
    <mergeCell ref="M69:M70"/>
    <mergeCell ref="I70:J70"/>
    <mergeCell ref="K70:L70"/>
    <mergeCell ref="E72:F72"/>
    <mergeCell ref="N83:O88"/>
    <mergeCell ref="E84:F84"/>
    <mergeCell ref="G84:H84"/>
    <mergeCell ref="I84:J84"/>
    <mergeCell ref="K84:L84"/>
    <mergeCell ref="B87:B88"/>
    <mergeCell ref="E87:F87"/>
    <mergeCell ref="G87:H87"/>
    <mergeCell ref="I87:J87"/>
    <mergeCell ref="M87:M88"/>
    <mergeCell ref="I85:J85"/>
    <mergeCell ref="K85:L85"/>
    <mergeCell ref="E86:F86"/>
    <mergeCell ref="G86:H86"/>
    <mergeCell ref="I86:J86"/>
    <mergeCell ref="K86:L86"/>
    <mergeCell ref="K83:L83"/>
    <mergeCell ref="B83:B84"/>
    <mergeCell ref="E83:F83"/>
    <mergeCell ref="G83:H83"/>
    <mergeCell ref="I83:J83"/>
    <mergeCell ref="B85:B86"/>
    <mergeCell ref="E85:F85"/>
    <mergeCell ref="G85:H85"/>
    <mergeCell ref="G72:H72"/>
    <mergeCell ref="G73:H73"/>
    <mergeCell ref="E74:F74"/>
    <mergeCell ref="G74:H74"/>
    <mergeCell ref="G67:H67"/>
    <mergeCell ref="E62:F62"/>
    <mergeCell ref="E63:F63"/>
    <mergeCell ref="E64:F64"/>
    <mergeCell ref="E65:F65"/>
    <mergeCell ref="G62:H62"/>
    <mergeCell ref="G63:H63"/>
    <mergeCell ref="G64:H64"/>
    <mergeCell ref="G65:H65"/>
    <mergeCell ref="B59:O59"/>
    <mergeCell ref="B60:B61"/>
    <mergeCell ref="C60:C61"/>
    <mergeCell ref="D60:D61"/>
    <mergeCell ref="N60:O61"/>
    <mergeCell ref="E61:F61"/>
    <mergeCell ref="I60:L60"/>
    <mergeCell ref="M60:M61"/>
    <mergeCell ref="G61:H61"/>
    <mergeCell ref="I61:J61"/>
    <mergeCell ref="K61:L61"/>
    <mergeCell ref="E60:H60"/>
    <mergeCell ref="I104:L105"/>
    <mergeCell ref="E104:H105"/>
    <mergeCell ref="G96:H96"/>
    <mergeCell ref="I96:J99"/>
    <mergeCell ref="D94:D95"/>
    <mergeCell ref="E100:F100"/>
    <mergeCell ref="G100:H100"/>
    <mergeCell ref="I100:J101"/>
    <mergeCell ref="K100:L101"/>
    <mergeCell ref="E101:F101"/>
    <mergeCell ref="G101:H101"/>
    <mergeCell ref="G97:H97"/>
    <mergeCell ref="E98:F98"/>
    <mergeCell ref="G98:H98"/>
    <mergeCell ref="E99:F99"/>
    <mergeCell ref="G99:H99"/>
    <mergeCell ref="K96:L99"/>
    <mergeCell ref="E97:F97"/>
    <mergeCell ref="I94:J95"/>
    <mergeCell ref="K94:L95"/>
    <mergeCell ref="E94:F95"/>
    <mergeCell ref="G94:H95"/>
    <mergeCell ref="E96:F96"/>
    <mergeCell ref="E102:F102"/>
  </mergeCells>
  <pageMargins left="0.51181102362204722" right="0.51181102362204722" top="0.15748031496062992" bottom="0.15748031496062992" header="0.31496062992125984" footer="0.31496062992125984"/>
  <pageSetup paperSize="9" scale="60" fitToHeight="0" orientation="portrait" r:id="rId1"/>
  <rowBreaks count="1" manualBreakCount="1">
    <brk id="5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2017-10-24T04:13:09Z</dcterms:modified>
</cp:coreProperties>
</file>