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4620" yWindow="540" windowWidth="17445" windowHeight="7170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Тарифы'!$E$29*2/3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Тарифы'!$A$1:$P$147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5621"/>
</workbook>
</file>

<file path=xl/calcChain.xml><?xml version="1.0" encoding="utf-8"?>
<calcChain xmlns="http://schemas.openxmlformats.org/spreadsheetml/2006/main">
  <c r="E121" i="2" l="1"/>
  <c r="E119" i="2"/>
  <c r="E120" i="2" s="1"/>
  <c r="G91" i="2" l="1"/>
  <c r="G90" i="2"/>
  <c r="G89" i="2"/>
  <c r="G88" i="2"/>
  <c r="G87" i="2"/>
  <c r="G86" i="2"/>
  <c r="G85" i="2"/>
  <c r="G84" i="2"/>
  <c r="G83" i="2"/>
  <c r="G29" i="2" l="1"/>
  <c r="E123" i="2" l="1"/>
  <c r="E124" i="2" s="1"/>
  <c r="G124" i="2" s="1"/>
  <c r="G123" i="2" l="1"/>
  <c r="I44" i="2"/>
  <c r="I43" i="2"/>
  <c r="G50" i="2"/>
  <c r="I50" i="2"/>
  <c r="K50" i="2" s="1"/>
  <c r="E125" i="2" l="1"/>
  <c r="E117" i="2"/>
  <c r="E118" i="2" s="1"/>
  <c r="G115" i="2"/>
  <c r="E122" i="2" l="1"/>
  <c r="I115" i="2"/>
  <c r="I117" i="2" s="1"/>
  <c r="I123" i="2" s="1"/>
  <c r="K123" i="2" s="1"/>
  <c r="I121" i="2" l="1"/>
  <c r="I125" i="2"/>
  <c r="E146" i="2" l="1"/>
  <c r="G146" i="2" l="1"/>
  <c r="K146" i="2" s="1"/>
  <c r="G145" i="2"/>
  <c r="I146" i="2" l="1"/>
  <c r="F71" i="2"/>
  <c r="G70" i="2"/>
  <c r="H70" i="2" s="1"/>
  <c r="F70" i="2"/>
  <c r="I69" i="2"/>
  <c r="J69" i="2" s="1"/>
  <c r="H69" i="2"/>
  <c r="F69" i="2"/>
  <c r="G122" i="2"/>
  <c r="K121" i="2"/>
  <c r="G121" i="2"/>
  <c r="G120" i="2"/>
  <c r="G119" i="2"/>
  <c r="G118" i="2"/>
  <c r="K117" i="2"/>
  <c r="G117" i="2"/>
  <c r="K115" i="2"/>
  <c r="E110" i="2"/>
  <c r="I110" i="2" s="1"/>
  <c r="K110" i="2" s="1"/>
  <c r="E108" i="2"/>
  <c r="E106" i="2"/>
  <c r="I106" i="2" s="1"/>
  <c r="K106" i="2" s="1"/>
  <c r="E105" i="2"/>
  <c r="I104" i="2"/>
  <c r="I108" i="2" s="1"/>
  <c r="G104" i="2"/>
  <c r="G108" i="2" s="1"/>
  <c r="I91" i="2"/>
  <c r="K91" i="2"/>
  <c r="I90" i="2"/>
  <c r="K90" i="2"/>
  <c r="I89" i="2"/>
  <c r="K89" i="2"/>
  <c r="I88" i="2"/>
  <c r="K88" i="2"/>
  <c r="I87" i="2"/>
  <c r="K87" i="2"/>
  <c r="I86" i="2"/>
  <c r="K86" i="2"/>
  <c r="I85" i="2"/>
  <c r="K85" i="2"/>
  <c r="I84" i="2"/>
  <c r="K84" i="2"/>
  <c r="I83" i="2"/>
  <c r="K83" i="2"/>
  <c r="F74" i="2"/>
  <c r="G73" i="2"/>
  <c r="H73" i="2" s="1"/>
  <c r="F73" i="2"/>
  <c r="I72" i="2"/>
  <c r="K72" i="2" s="1"/>
  <c r="L72" i="2" s="1"/>
  <c r="H72" i="2"/>
  <c r="F72" i="2"/>
  <c r="L64" i="2"/>
  <c r="K64" i="2"/>
  <c r="I64" i="2"/>
  <c r="L63" i="2"/>
  <c r="K63" i="2"/>
  <c r="I63" i="2"/>
  <c r="L62" i="2"/>
  <c r="K62" i="2"/>
  <c r="I62" i="2"/>
  <c r="E53" i="2"/>
  <c r="E51" i="2"/>
  <c r="G51" i="2" s="1"/>
  <c r="I40" i="2"/>
  <c r="G40" i="2"/>
  <c r="K40" i="2" s="1"/>
  <c r="I39" i="2"/>
  <c r="G39" i="2"/>
  <c r="K39" i="2" s="1"/>
  <c r="I38" i="2"/>
  <c r="G38" i="2"/>
  <c r="K38" i="2" s="1"/>
  <c r="E32" i="2"/>
  <c r="G32" i="2" s="1"/>
  <c r="I31" i="2"/>
  <c r="K31" i="2" s="1"/>
  <c r="G31" i="2"/>
  <c r="I30" i="2"/>
  <c r="K30" i="2" s="1"/>
  <c r="G30" i="2"/>
  <c r="G28" i="2"/>
  <c r="G27" i="2"/>
  <c r="E21" i="2"/>
  <c r="E24" i="2" s="1"/>
  <c r="G24" i="2" s="1"/>
  <c r="E15" i="2"/>
  <c r="I15" i="2" s="1"/>
  <c r="K15" i="2" s="1"/>
  <c r="E12" i="2"/>
  <c r="E10" i="2"/>
  <c r="E33" i="2" s="1"/>
  <c r="G9" i="2"/>
  <c r="G53" i="2" l="1"/>
  <c r="K53" i="2" s="1"/>
  <c r="I53" i="2"/>
  <c r="I105" i="2"/>
  <c r="I109" i="2" s="1"/>
  <c r="G15" i="2"/>
  <c r="G10" i="2"/>
  <c r="K69" i="2"/>
  <c r="L69" i="2" s="1"/>
  <c r="I32" i="2"/>
  <c r="K32" i="2" s="1"/>
  <c r="I73" i="2"/>
  <c r="K73" i="2" s="1"/>
  <c r="L73" i="2" s="1"/>
  <c r="K104" i="2"/>
  <c r="K108" i="2" s="1"/>
  <c r="G12" i="2"/>
  <c r="G21" i="2"/>
  <c r="J72" i="2"/>
  <c r="G106" i="2"/>
  <c r="I51" i="2"/>
  <c r="K51" i="2" s="1"/>
  <c r="G105" i="2"/>
  <c r="I70" i="2"/>
  <c r="K70" i="2" s="1"/>
  <c r="L70" i="2" s="1"/>
  <c r="G71" i="2"/>
  <c r="G33" i="2"/>
  <c r="E36" i="2"/>
  <c r="I33" i="2"/>
  <c r="K33" i="2" s="1"/>
  <c r="E11" i="2"/>
  <c r="E14" i="2" s="1"/>
  <c r="E13" i="2"/>
  <c r="E16" i="2"/>
  <c r="E18" i="2"/>
  <c r="G74" i="2"/>
  <c r="E107" i="2"/>
  <c r="E109" i="2"/>
  <c r="E111" i="2"/>
  <c r="E35" i="2"/>
  <c r="E54" i="2"/>
  <c r="G110" i="2"/>
  <c r="E22" i="2"/>
  <c r="J73" i="2" l="1"/>
  <c r="J70" i="2"/>
  <c r="G109" i="2"/>
  <c r="K105" i="2"/>
  <c r="K109" i="2" s="1"/>
  <c r="H71" i="2"/>
  <c r="I71" i="2"/>
  <c r="G54" i="2"/>
  <c r="K54" i="2" s="1"/>
  <c r="I54" i="2"/>
  <c r="G35" i="2"/>
  <c r="I35" i="2"/>
  <c r="K35" i="2" s="1"/>
  <c r="I18" i="2"/>
  <c r="K18" i="2" s="1"/>
  <c r="G18" i="2"/>
  <c r="E25" i="2"/>
  <c r="G25" i="2" s="1"/>
  <c r="E23" i="2"/>
  <c r="G22" i="2"/>
  <c r="I107" i="2"/>
  <c r="K107" i="2" s="1"/>
  <c r="G107" i="2"/>
  <c r="I16" i="2"/>
  <c r="K16" i="2" s="1"/>
  <c r="G16" i="2"/>
  <c r="E19" i="2"/>
  <c r="G36" i="2"/>
  <c r="I36" i="2"/>
  <c r="K36" i="2" s="1"/>
  <c r="I111" i="2"/>
  <c r="K111" i="2" s="1"/>
  <c r="G111" i="2"/>
  <c r="E34" i="2"/>
  <c r="G11" i="2"/>
  <c r="E17" i="2"/>
  <c r="I74" i="2"/>
  <c r="H74" i="2"/>
  <c r="G13" i="2"/>
  <c r="K71" i="2" l="1"/>
  <c r="L71" i="2" s="1"/>
  <c r="J71" i="2"/>
  <c r="I17" i="2"/>
  <c r="K17" i="2" s="1"/>
  <c r="G17" i="2"/>
  <c r="E20" i="2"/>
  <c r="G14" i="2"/>
  <c r="J74" i="2"/>
  <c r="K74" i="2"/>
  <c r="L74" i="2" s="1"/>
  <c r="I19" i="2"/>
  <c r="K19" i="2" s="1"/>
  <c r="G19" i="2"/>
  <c r="E26" i="2"/>
  <c r="G26" i="2" s="1"/>
  <c r="G23" i="2"/>
  <c r="G34" i="2"/>
  <c r="E37" i="2"/>
  <c r="I34" i="2"/>
  <c r="K34" i="2" s="1"/>
  <c r="I20" i="2" l="1"/>
  <c r="K20" i="2" s="1"/>
  <c r="G20" i="2"/>
  <c r="G37" i="2"/>
  <c r="I37" i="2"/>
  <c r="K37" i="2" s="1"/>
</calcChain>
</file>

<file path=xl/sharedStrings.xml><?xml version="1.0" encoding="utf-8"?>
<sst xmlns="http://schemas.openxmlformats.org/spreadsheetml/2006/main" count="340" uniqueCount="115">
  <si>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</si>
  <si>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</si>
  <si>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</si>
  <si>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</si>
  <si>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</si>
  <si>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</si>
  <si>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</si>
  <si>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</si>
  <si>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</si>
  <si>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</si>
  <si>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</si>
  <si>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</si>
  <si>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</si>
  <si>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</si>
  <si>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</si>
  <si>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</si>
  <si>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</si>
  <si>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</si>
  <si>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Экспресс программы кредитования (1 час)</t>
  </si>
  <si>
    <t>Классические программы кредитования (4 часа)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</si>
  <si>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</si>
  <si>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</si>
  <si>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</si>
  <si>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</si>
  <si>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</si>
  <si>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без ФЗ</t>
  </si>
  <si>
    <t>с КАСКО</t>
  </si>
  <si>
    <t>без КАСКО</t>
  </si>
  <si>
    <t>2 документа / Полный</t>
  </si>
  <si>
    <t>с ФЗ 
(3,036% и 4,1%)</t>
  </si>
  <si>
    <t>Паспорт РФ / Полный</t>
  </si>
  <si>
    <t>20 - 39,99</t>
  </si>
  <si>
    <t>0- 19,99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</si>
  <si>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</si>
  <si>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</si>
  <si>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</si>
  <si>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</si>
  <si>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</si>
  <si>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</si>
  <si>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t>легковые транспортные средства</t>
  </si>
  <si>
    <t>коммерческие транспортные средства</t>
  </si>
  <si>
    <r>
      <rPr>
        <sz val="10"/>
        <rFont val="Microsoft Sans Serif"/>
        <family val="2"/>
        <charset val="204"/>
      </rPr>
      <t xml:space="preserve">Описание программы кредитования </t>
    </r>
    <r>
      <rPr>
        <b/>
        <sz val="10"/>
        <rFont val="Microsoft Sans Serif"/>
        <family val="2"/>
        <charset val="204"/>
      </rPr>
      <t>Авто 2000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</si>
  <si>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КАСКО*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</si>
  <si>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КАСКО*</t>
    </r>
  </si>
  <si>
    <t>с ФЗ (3,036% и 4,1%)</t>
  </si>
  <si>
    <t>с ФЗ (3,48%)</t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</si>
  <si>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</si>
  <si>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</si>
  <si>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</si>
  <si>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</si>
  <si>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</si>
  <si>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</si>
  <si>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</si>
  <si>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</si>
  <si>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с КАСКО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</si>
  <si>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</t>
    </r>
  </si>
  <si>
    <t>с ФЗ (4,1%)</t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</si>
  <si>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</si>
  <si>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</si>
  <si>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</si>
  <si>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</si>
  <si>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</si>
  <si>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</si>
  <si>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</si>
  <si>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</si>
  <si>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</si>
  <si>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</si>
  <si>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</si>
  <si>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</si>
  <si>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</si>
  <si>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</si>
  <si>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иностранных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отечественных</t>
    </r>
    <r>
      <rPr>
        <sz val="10"/>
        <rFont val="Microsoft Sans Serif"/>
        <family val="2"/>
        <charset val="204"/>
      </rPr>
      <t xml:space="preserve"> марок </t>
    </r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</si>
  <si>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иностранных и отечественных</t>
    </r>
    <r>
      <rPr>
        <sz val="10"/>
        <rFont val="Microsoft Sans Serif"/>
        <family val="2"/>
        <charset val="204"/>
      </rPr>
      <t xml:space="preserve"> марок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</si>
  <si>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</si>
  <si>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</si>
  <si>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</si>
  <si>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t>от 30*</t>
  </si>
  <si>
    <r>
      <t xml:space="preserve"> - Кредит на покупку подержанного автомобиля, категории В (разрешенная максимальная масса не более 3.5 тонн)
- Возраст автомобиля (с даты выпуска) </t>
    </r>
    <r>
      <rPr>
        <b/>
        <sz val="10"/>
        <rFont val="Microsoft Sans Serif"/>
        <family val="2"/>
        <charset val="204"/>
      </rPr>
      <t>на момент окончания срока кредита не должен превышать 15 полных лет</t>
    </r>
    <r>
      <rPr>
        <sz val="10"/>
        <rFont val="Microsoft Sans Serif"/>
        <family val="2"/>
        <charset val="204"/>
      </rPr>
      <t xml:space="preserve"> для автомобилей иностранного производства;
 - Минимальная сумма кредита: 100.000 рублей;
 - Минимальная стоимость транспортного средства: </t>
    </r>
    <r>
      <rPr>
        <b/>
        <sz val="10"/>
        <rFont val="Microsoft Sans Serif"/>
        <family val="2"/>
        <charset val="204"/>
      </rPr>
      <t>430.000 рублей*</t>
    </r>
    <r>
      <rPr>
        <sz val="10"/>
        <rFont val="Microsoft Sans Serif"/>
        <family val="2"/>
        <charset val="204"/>
      </rPr>
      <t xml:space="preserve">
</t>
    </r>
  </si>
  <si>
    <t xml:space="preserve">*Действует для  Западно-Сибирской, Восточно-Сибирской и Дальневосточной дирекции:
- минимальный первоначальный взнос - 0%;
- минимальная стоимость транспортного средства - 100 000 рублей </t>
  </si>
  <si>
    <t xml:space="preserve">* В случае не предоставления справки 2-НДФЛ (с указанием среднего дохода за последние 6 месяцев, соответствующего указанному в Анкете ежемесячному доходу) в течение 10 дней с момента оформления кредита или не подключения к Программе добровольной финансовой и страховой защиты (страховой тариф 3.036% и 4,1%) заемщиков в дату оформления кредита, Банк увеличивает процентную ставку на 1,5% годовых. 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</si>
  <si>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</si>
  <si>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Авто 2000</t>
    </r>
    <r>
      <rPr>
        <sz val="10"/>
        <rFont val="Microsoft Sans Serif"/>
        <family val="2"/>
        <charset val="204"/>
      </rPr>
      <t>" для подержанных а/м иностранных марок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</si>
  <si>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</si>
  <si>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</si>
  <si>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</si>
  <si>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</si>
  <si>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</si>
  <si>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</si>
  <si>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</si>
  <si>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
(Минимальная стоимость а/м 
1 700 000 рублей)</t>
    </r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</si>
  <si>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</si>
  <si>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Дополнительные государственные программы субсидирования "Семейный автомобиль" и "Первый автомобиль"</t>
  </si>
  <si>
    <t>Программы действую только при оформлении кредита в рамках Государственной программы субсидирования.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</si>
  <si>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</si>
  <si>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от 70</t>
  </si>
  <si>
    <t>15 - 29,99</t>
  </si>
  <si>
    <t>24, 36, 48</t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</si>
  <si>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</si>
  <si>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</si>
  <si>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</si>
  <si>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</si>
  <si>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</si>
  <si>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</si>
  <si>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6,4%</t>
    </r>
    <r>
      <rPr>
        <sz val="10"/>
        <rFont val="Microsoft Sans Serif"/>
        <family val="2"/>
        <charset val="204"/>
      </rPr>
      <t>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</si>
  <si>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</si>
  <si>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</si>
  <si>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</si>
  <si>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ранее не оформлял кредиты на покупку транспортных средств;
- имеет не менее 2 несовершеннолетних детей, либо на момент выдачи автокредита не имел в собственности автомобиль.</t>
    </r>
  </si>
  <si>
    <t>без ФЗ или с ФЗ (1,75%, 3,48%)</t>
  </si>
  <si>
    <t>без ФЗ или с ФЗ (3,036%, 1,75%, 4,1%)</t>
  </si>
  <si>
    <t>без ФЗ или с ФЗ (1,75%)</t>
  </si>
  <si>
    <t>без ФЗ или с ФЗ (3,48% и 1,75%)</t>
  </si>
  <si>
    <t>без ФЗ или 
с ФЗ (1,75%, 3,036%, 3,48%)</t>
  </si>
  <si>
    <r>
      <rPr>
        <b/>
        <sz val="10"/>
        <rFont val="Microsoft Sans Serif"/>
        <family val="2"/>
        <charset val="204"/>
      </rPr>
      <t xml:space="preserve">"Subaru Drive"
</t>
    </r>
    <r>
      <rPr>
        <sz val="10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</si>
  <si>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rFont val="Microsoft Sans Serif"/>
        <family val="2"/>
        <charset val="204"/>
      </rPr>
      <t xml:space="preserve">"Summer with Subaru Drive" *
</t>
    </r>
    <r>
      <rPr>
        <sz val="10"/>
        <rFont val="Microsoft Sans Serif"/>
        <family val="2"/>
        <charset val="204"/>
      </rPr>
      <t xml:space="preserve"> (новые автомобили Subaru Forester, Subaru Outback, Subaru XV, XUW, WRX, WRX STI)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</si>
</sst>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9" fontId="2" fillId="0" borderId="0" applyFont="0" applyFill="0" applyBorder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5" fillId="0" borderId="0" xfId="0" applyFont="1"/>
    <xf numFmtId="0" fontId="5" fillId="0" borderId="0" xfId="0" applyFont="1" applyBorder="1" applyAlignment="1"/>
    <xf numFmtId="0" fontId="5" fillId="0" borderId="3" xfId="0" applyFont="1" applyFill="1" applyBorder="1"/>
    <xf numFmtId="0" fontId="10" fillId="0" borderId="0" xfId="2" applyFont="1" applyFill="1" applyAlignment="1">
      <alignment horizontal="right"/>
    </xf>
    <xf numFmtId="0" fontId="11" fillId="0" borderId="0" xfId="2" applyFont="1" applyFill="1" applyAlignment="1">
      <alignment horizontal="right"/>
    </xf>
    <xf numFmtId="0" fontId="5" fillId="4" borderId="3" xfId="0" applyFont="1" applyFill="1" applyBorder="1"/>
    <xf numFmtId="0" fontId="5" fillId="0" borderId="0" xfId="2" applyFont="1"/>
    <xf numFmtId="0" fontId="32" fillId="0" borderId="0" xfId="2" applyFont="1"/>
    <xf numFmtId="0" fontId="5" fillId="4" borderId="3" xfId="2" applyFont="1" applyFill="1" applyBorder="1"/>
    <xf numFmtId="0" fontId="5" fillId="0" borderId="3" xfId="2" applyFont="1" applyFill="1" applyBorder="1"/>
    <xf numFmtId="0" fontId="5" fillId="4" borderId="3" xfId="2" applyFont="1" applyFill="1" applyBorder="1" applyAlignment="1">
      <alignment horizontal="center" vertical="center" wrapText="1"/>
    </xf>
    <xf numFmtId="0" fontId="32" fillId="0" borderId="0" xfId="2" applyFont="1" applyBorder="1"/>
    <xf numFmtId="0" fontId="5" fillId="0" borderId="7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 wrapText="1"/>
    </xf>
    <xf numFmtId="0" fontId="34" fillId="3" borderId="3" xfId="2" applyFont="1" applyFill="1" applyBorder="1" applyAlignment="1">
      <alignment horizontal="center" vertical="center" wrapText="1"/>
    </xf>
    <xf numFmtId="10" fontId="5" fillId="0" borderId="3" xfId="972" applyNumberFormat="1" applyFont="1" applyFill="1" applyBorder="1" applyAlignment="1">
      <alignment vertical="center"/>
    </xf>
    <xf numFmtId="10" fontId="5" fillId="0" borderId="2" xfId="972" applyNumberFormat="1" applyFont="1" applyFill="1" applyBorder="1" applyAlignment="1">
      <alignment vertical="center"/>
    </xf>
    <xf numFmtId="10" fontId="5" fillId="0" borderId="3" xfId="2" applyNumberFormat="1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Fill="1" applyBorder="1"/>
    <xf numFmtId="10" fontId="5" fillId="0" borderId="1" xfId="972" applyNumberFormat="1" applyFont="1" applyFill="1" applyBorder="1" applyAlignment="1">
      <alignment horizontal="center" vertical="center"/>
    </xf>
    <xf numFmtId="10" fontId="5" fillId="0" borderId="1" xfId="972" applyNumberFormat="1" applyFont="1" applyFill="1" applyBorder="1" applyAlignment="1">
      <alignment vertical="center"/>
    </xf>
    <xf numFmtId="10" fontId="5" fillId="0" borderId="1" xfId="2" applyNumberFormat="1" applyFont="1" applyFill="1" applyBorder="1" applyAlignment="1">
      <alignment horizontal="center" vertical="center"/>
    </xf>
    <xf numFmtId="10" fontId="5" fillId="0" borderId="1" xfId="2" applyNumberFormat="1" applyFont="1" applyFill="1" applyBorder="1" applyAlignment="1">
      <alignment vertical="center"/>
    </xf>
    <xf numFmtId="49" fontId="5" fillId="0" borderId="7" xfId="2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32" fillId="0" borderId="0" xfId="2" applyFont="1" applyFill="1" applyBorder="1"/>
    <xf numFmtId="49" fontId="5" fillId="0" borderId="7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2" borderId="3" xfId="2" applyFont="1" applyFill="1" applyBorder="1"/>
    <xf numFmtId="0" fontId="5" fillId="0" borderId="3" xfId="2" applyFont="1" applyFill="1" applyBorder="1" applyAlignment="1"/>
    <xf numFmtId="49" fontId="5" fillId="2" borderId="3" xfId="2" applyNumberFormat="1" applyFont="1" applyFill="1" applyBorder="1" applyAlignment="1">
      <alignment horizontal="center" vertical="center"/>
    </xf>
    <xf numFmtId="10" fontId="5" fillId="0" borderId="3" xfId="1046" applyNumberFormat="1" applyFont="1" applyFill="1" applyBorder="1" applyAlignment="1">
      <alignment horizontal="center" vertical="center"/>
    </xf>
    <xf numFmtId="10" fontId="5" fillId="0" borderId="3" xfId="1049" applyNumberFormat="1" applyFont="1" applyFill="1" applyBorder="1" applyAlignment="1">
      <alignment horizontal="center" vertical="center"/>
    </xf>
    <xf numFmtId="10" fontId="5" fillId="0" borderId="3" xfId="1048" applyNumberFormat="1" applyFont="1" applyFill="1" applyBorder="1" applyAlignment="1">
      <alignment horizontal="center" vertical="center"/>
    </xf>
    <xf numFmtId="10" fontId="5" fillId="0" borderId="3" xfId="972" applyNumberFormat="1" applyFont="1" applyFill="1" applyBorder="1" applyAlignment="1">
      <alignment horizontal="center" vertical="center"/>
    </xf>
    <xf numFmtId="0" fontId="32" fillId="2" borderId="8" xfId="2" applyFont="1" applyFill="1" applyBorder="1" applyAlignment="1">
      <alignment horizontal="center" vertical="center"/>
    </xf>
    <xf numFmtId="0" fontId="32" fillId="2" borderId="6" xfId="2" applyFont="1" applyFill="1" applyBorder="1" applyAlignment="1">
      <alignment horizontal="center" vertical="center"/>
    </xf>
    <xf numFmtId="0" fontId="32" fillId="2" borderId="11" xfId="2" applyFont="1" applyFill="1" applyBorder="1" applyAlignment="1">
      <alignment horizontal="center" vertical="center"/>
    </xf>
    <xf numFmtId="0" fontId="32" fillId="2" borderId="13" xfId="2" applyFont="1" applyFill="1" applyBorder="1" applyAlignment="1">
      <alignment horizontal="center" vertical="center"/>
    </xf>
    <xf numFmtId="0" fontId="32" fillId="2" borderId="0" xfId="2" applyFont="1" applyFill="1" applyBorder="1" applyAlignment="1">
      <alignment horizontal="center" vertical="center"/>
    </xf>
    <xf numFmtId="0" fontId="32" fillId="2" borderId="14" xfId="2" applyFont="1" applyFill="1" applyBorder="1" applyAlignment="1">
      <alignment horizontal="center" vertical="center"/>
    </xf>
    <xf numFmtId="0" fontId="32" fillId="2" borderId="15" xfId="2" applyFont="1" applyFill="1" applyBorder="1" applyAlignment="1">
      <alignment horizontal="center" vertical="center"/>
    </xf>
    <xf numFmtId="0" fontId="32" fillId="2" borderId="7" xfId="2" applyFont="1" applyFill="1" applyBorder="1" applyAlignment="1">
      <alignment horizontal="center" vertical="center"/>
    </xf>
    <xf numFmtId="0" fontId="32" fillId="2" borderId="4" xfId="2" applyFont="1" applyFill="1" applyBorder="1" applyAlignment="1">
      <alignment horizontal="center" vertical="center"/>
    </xf>
    <xf numFmtId="10" fontId="5" fillId="2" borderId="3" xfId="2" applyNumberFormat="1" applyFont="1" applyFill="1" applyBorder="1" applyAlignment="1">
      <alignment horizontal="center" vertical="center"/>
    </xf>
    <xf numFmtId="10" fontId="5" fillId="2" borderId="3" xfId="972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10" fontId="5" fillId="2" borderId="10" xfId="972" applyNumberFormat="1" applyFont="1" applyFill="1" applyBorder="1" applyAlignment="1">
      <alignment horizontal="center" vertical="center"/>
    </xf>
    <xf numFmtId="10" fontId="5" fillId="2" borderId="1" xfId="972" applyNumberFormat="1" applyFont="1" applyFill="1" applyBorder="1" applyAlignment="1">
      <alignment horizontal="center" vertical="center"/>
    </xf>
    <xf numFmtId="10" fontId="5" fillId="2" borderId="2" xfId="972" applyNumberFormat="1" applyFont="1" applyFill="1" applyBorder="1" applyAlignment="1">
      <alignment horizontal="center" vertical="center"/>
    </xf>
    <xf numFmtId="10" fontId="5" fillId="2" borderId="10" xfId="2" applyNumberFormat="1" applyFont="1" applyFill="1" applyBorder="1" applyAlignment="1">
      <alignment horizontal="center"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5" fillId="2" borderId="2" xfId="2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 wrapText="1"/>
    </xf>
    <xf numFmtId="49" fontId="5" fillId="4" borderId="8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0" fontId="32" fillId="0" borderId="10" xfId="0" applyNumberFormat="1" applyFont="1" applyFill="1" applyBorder="1" applyAlignment="1">
      <alignment horizontal="center" vertical="center"/>
    </xf>
    <xf numFmtId="10" fontId="32" fillId="0" borderId="2" xfId="0" applyNumberFormat="1" applyFont="1" applyFill="1" applyBorder="1" applyAlignment="1">
      <alignment horizontal="center" vertical="center"/>
    </xf>
    <xf numFmtId="10" fontId="32" fillId="0" borderId="3" xfId="0" applyNumberFormat="1" applyFont="1" applyFill="1" applyBorder="1" applyAlignment="1">
      <alignment horizontal="center" vertical="center"/>
    </xf>
    <xf numFmtId="10" fontId="5" fillId="0" borderId="10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0" fontId="32" fillId="0" borderId="8" xfId="0" applyNumberFormat="1" applyFont="1" applyFill="1" applyBorder="1" applyAlignment="1">
      <alignment horizontal="center" vertical="center"/>
    </xf>
    <xf numFmtId="10" fontId="32" fillId="0" borderId="11" xfId="0" applyNumberFormat="1" applyFont="1" applyFill="1" applyBorder="1" applyAlignment="1">
      <alignment horizontal="center" vertical="center"/>
    </xf>
    <xf numFmtId="10" fontId="32" fillId="0" borderId="15" xfId="0" applyNumberFormat="1" applyFont="1" applyFill="1" applyBorder="1" applyAlignment="1">
      <alignment horizontal="center" vertical="center"/>
    </xf>
    <xf numFmtId="10" fontId="32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0" fontId="32" fillId="0" borderId="6" xfId="0" applyNumberFormat="1" applyFont="1" applyFill="1" applyBorder="1" applyAlignment="1">
      <alignment horizontal="center" vertical="center"/>
    </xf>
    <xf numFmtId="10" fontId="32" fillId="0" borderId="7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10" fontId="5" fillId="0" borderId="11" xfId="0" applyNumberFormat="1" applyFont="1" applyFill="1" applyBorder="1" applyAlignment="1">
      <alignment horizontal="center" vertical="center"/>
    </xf>
    <xf numFmtId="10" fontId="5" fillId="0" borderId="15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 wrapText="1"/>
    </xf>
    <xf numFmtId="0" fontId="34" fillId="0" borderId="3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10" fontId="5" fillId="0" borderId="3" xfId="2" applyNumberFormat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0" fontId="5" fillId="0" borderId="10" xfId="972" applyNumberFormat="1" applyFont="1" applyFill="1" applyBorder="1" applyAlignment="1">
      <alignment horizontal="center" vertical="center"/>
    </xf>
    <xf numFmtId="10" fontId="5" fillId="0" borderId="2" xfId="972" applyNumberFormat="1" applyFont="1" applyFill="1" applyBorder="1" applyAlignment="1">
      <alignment horizontal="center" vertical="center"/>
    </xf>
    <xf numFmtId="10" fontId="5" fillId="0" borderId="10" xfId="2" applyNumberFormat="1" applyFont="1" applyFill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center" vertical="center"/>
    </xf>
    <xf numFmtId="17" fontId="5" fillId="0" borderId="9" xfId="2" applyNumberFormat="1" applyFont="1" applyFill="1" applyBorder="1" applyAlignment="1">
      <alignment horizontal="center" vertical="center" wrapText="1"/>
    </xf>
    <xf numFmtId="49" fontId="5" fillId="0" borderId="8" xfId="2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>
      <alignment horizontal="center" vertical="center"/>
    </xf>
    <xf numFmtId="49" fontId="5" fillId="0" borderId="13" xfId="2" applyNumberFormat="1" applyFont="1" applyFill="1" applyBorder="1" applyAlignment="1">
      <alignment horizontal="center" vertical="center"/>
    </xf>
    <xf numFmtId="49" fontId="5" fillId="0" borderId="14" xfId="2" applyNumberFormat="1" applyFont="1" applyFill="1" applyBorder="1" applyAlignment="1">
      <alignment horizontal="center" vertical="center"/>
    </xf>
    <xf numFmtId="0" fontId="34" fillId="3" borderId="10" xfId="2" applyFont="1" applyFill="1" applyBorder="1" applyAlignment="1">
      <alignment horizontal="center" vertical="center" wrapText="1"/>
    </xf>
    <xf numFmtId="0" fontId="34" fillId="3" borderId="2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3" fontId="5" fillId="4" borderId="3" xfId="2" applyNumberFormat="1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/>
    </xf>
    <xf numFmtId="10" fontId="5" fillId="4" borderId="10" xfId="2" applyNumberFormat="1" applyFont="1" applyFill="1" applyBorder="1" applyAlignment="1">
      <alignment horizontal="center" vertical="center"/>
    </xf>
    <xf numFmtId="10" fontId="5" fillId="4" borderId="2" xfId="2" applyNumberFormat="1" applyFont="1" applyFill="1" applyBorder="1" applyAlignment="1">
      <alignment horizontal="center" vertical="center"/>
    </xf>
    <xf numFmtId="10" fontId="5" fillId="4" borderId="3" xfId="2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0" fontId="5" fillId="4" borderId="3" xfId="0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10" fontId="5" fillId="4" borderId="10" xfId="972" applyNumberFormat="1" applyFont="1" applyFill="1" applyBorder="1" applyAlignment="1">
      <alignment horizontal="center" vertical="center"/>
    </xf>
    <xf numFmtId="10" fontId="5" fillId="4" borderId="2" xfId="972" applyNumberFormat="1" applyFont="1" applyFill="1" applyBorder="1" applyAlignment="1">
      <alignment horizontal="center" vertical="center"/>
    </xf>
    <xf numFmtId="10" fontId="7" fillId="0" borderId="10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7" fillId="4" borderId="10" xfId="1" applyNumberFormat="1" applyFont="1" applyFill="1" applyBorder="1" applyAlignment="1">
      <alignment horizontal="center" vertical="center"/>
    </xf>
    <xf numFmtId="10" fontId="7" fillId="4" borderId="2" xfId="1" applyNumberFormat="1" applyFont="1" applyFill="1" applyBorder="1" applyAlignment="1">
      <alignment horizontal="center" vertical="center"/>
    </xf>
    <xf numFmtId="10" fontId="7" fillId="4" borderId="10" xfId="0" applyNumberFormat="1" applyFont="1" applyFill="1" applyBorder="1" applyAlignment="1">
      <alignment horizontal="center" vertical="center"/>
    </xf>
    <xf numFmtId="10" fontId="7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0" fontId="7" fillId="4" borderId="8" xfId="0" applyNumberFormat="1" applyFont="1" applyFill="1" applyBorder="1" applyAlignment="1">
      <alignment horizontal="center" vertical="center"/>
    </xf>
    <xf numFmtId="10" fontId="7" fillId="4" borderId="6" xfId="0" applyNumberFormat="1" applyFont="1" applyFill="1" applyBorder="1" applyAlignment="1">
      <alignment horizontal="center" vertical="center"/>
    </xf>
    <xf numFmtId="10" fontId="7" fillId="4" borderId="11" xfId="0" applyNumberFormat="1" applyFont="1" applyFill="1" applyBorder="1" applyAlignment="1">
      <alignment horizontal="center" vertical="center"/>
    </xf>
    <xf numFmtId="10" fontId="7" fillId="4" borderId="13" xfId="0" applyNumberFormat="1" applyFont="1" applyFill="1" applyBorder="1" applyAlignment="1">
      <alignment horizontal="center" vertical="center"/>
    </xf>
    <xf numFmtId="10" fontId="7" fillId="4" borderId="0" xfId="0" applyNumberFormat="1" applyFont="1" applyFill="1" applyBorder="1" applyAlignment="1">
      <alignment horizontal="center" vertical="center"/>
    </xf>
    <xf numFmtId="10" fontId="7" fillId="4" borderId="14" xfId="0" applyNumberFormat="1" applyFont="1" applyFill="1" applyBorder="1" applyAlignment="1">
      <alignment horizontal="center" vertical="center"/>
    </xf>
    <xf numFmtId="10" fontId="7" fillId="4" borderId="15" xfId="0" applyNumberFormat="1" applyFont="1" applyFill="1" applyBorder="1" applyAlignment="1">
      <alignment horizontal="center" vertical="center"/>
    </xf>
    <xf numFmtId="10" fontId="7" fillId="4" borderId="7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0" fontId="7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10" fontId="7" fillId="0" borderId="11" xfId="0" applyNumberFormat="1" applyFont="1" applyFill="1" applyBorder="1" applyAlignment="1">
      <alignment horizontal="center" vertical="center"/>
    </xf>
    <xf numFmtId="10" fontId="7" fillId="0" borderId="13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10" fontId="7" fillId="0" borderId="14" xfId="0" applyNumberFormat="1" applyFont="1" applyFill="1" applyBorder="1" applyAlignment="1">
      <alignment horizontal="center" vertical="center"/>
    </xf>
    <xf numFmtId="10" fontId="7" fillId="0" borderId="15" xfId="0" applyNumberFormat="1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/>
    </xf>
    <xf numFmtId="10" fontId="5" fillId="2" borderId="10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17" fontId="5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left" vertical="top" wrapText="1"/>
    </xf>
    <xf numFmtId="0" fontId="41" fillId="2" borderId="3" xfId="0" applyFont="1" applyFill="1" applyBorder="1" applyAlignment="1">
      <alignment horizontal="left" vertical="top" wrapText="1"/>
    </xf>
    <xf numFmtId="0" fontId="37" fillId="0" borderId="10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0" fontId="6" fillId="3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17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/>
    </xf>
  </cellXfs>
  <cellStyles count="1050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3" xfId="1047"/>
    <cellStyle name="Обычный 2 3" xfId="1046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147"/>
  <sheetViews>
    <sheetView showGridLines="0" tabSelected="1" view="pageBreakPreview" topLeftCell="A125" zoomScaleNormal="100" zoomScaleSheetLayoutView="100" workbookViewId="0">
      <selection activeCell="D125" sqref="D125:D126"/>
    </sheetView>
  </sheetViews>
  <sheetFormatPr defaultColWidth="9.140625" defaultRowHeight="12.75"/>
  <cols>
    <col min="1" max="1" width="1.42578125" style="1" customWidth="1"/>
    <col min="2" max="2" width="32.140625" style="1" customWidth="1"/>
    <col min="3" max="3" width="16.7109375" style="1" customWidth="1"/>
    <col min="4" max="4" width="11.42578125" style="1" customWidth="1"/>
    <col min="5" max="12" width="7.5703125" style="1" customWidth="1"/>
    <col min="13" max="13" width="11.42578125" style="1" customWidth="1"/>
    <col min="14" max="14" width="6.28515625" style="1" customWidth="1"/>
    <col min="15" max="15" width="7" style="1" customWidth="1"/>
    <col min="16" max="16" width="1.7109375" style="1" customWidth="1"/>
    <col min="17" max="16384" width="9.140625" style="1"/>
  </cols>
  <sheetData>
    <row r="1" spans="2:15" ht="4.5" customHeight="1">
      <c r="O1" s="4"/>
    </row>
    <row r="2" spans="2:15" ht="5.25" customHeight="1">
      <c r="O2" s="5"/>
    </row>
    <row r="3" spans="2:15" ht="3" customHeight="1"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</row>
    <row r="4" spans="2:15" ht="15.75" customHeight="1">
      <c r="B4" s="228" t="s">
        <v>88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100" t="s">
        <v>0</v>
      </c>
      <c r="C6" s="100" t="s">
        <v>1</v>
      </c>
      <c r="D6" s="130" t="s">
        <v>2</v>
      </c>
      <c r="E6" s="61" t="s">
        <v>26</v>
      </c>
      <c r="F6" s="95"/>
      <c r="G6" s="95"/>
      <c r="H6" s="65"/>
      <c r="I6" s="61" t="s">
        <v>27</v>
      </c>
      <c r="J6" s="95"/>
      <c r="K6" s="95"/>
      <c r="L6" s="65"/>
      <c r="M6" s="100" t="s">
        <v>3</v>
      </c>
      <c r="N6" s="100" t="s">
        <v>4</v>
      </c>
      <c r="O6" s="100"/>
    </row>
    <row r="7" spans="2:15" ht="25.5" customHeight="1">
      <c r="B7" s="100"/>
      <c r="C7" s="100"/>
      <c r="D7" s="130"/>
      <c r="E7" s="113" t="s">
        <v>111</v>
      </c>
      <c r="F7" s="114"/>
      <c r="G7" s="113" t="s">
        <v>29</v>
      </c>
      <c r="H7" s="114"/>
      <c r="I7" s="113" t="s">
        <v>111</v>
      </c>
      <c r="J7" s="114"/>
      <c r="K7" s="113" t="s">
        <v>29</v>
      </c>
      <c r="L7" s="114"/>
      <c r="M7" s="100"/>
      <c r="N7" s="100"/>
      <c r="O7" s="100"/>
    </row>
    <row r="8" spans="2:15" ht="16.5" customHeight="1">
      <c r="B8" s="204" t="s">
        <v>18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</row>
    <row r="9" spans="2:15" ht="13.5" customHeight="1">
      <c r="B9" s="90" t="s">
        <v>5</v>
      </c>
      <c r="C9" s="205" t="s">
        <v>6</v>
      </c>
      <c r="D9" s="6" t="s">
        <v>7</v>
      </c>
      <c r="E9" s="199">
        <v>0.17699999999999999</v>
      </c>
      <c r="F9" s="200"/>
      <c r="G9" s="199">
        <f>E9-1.5%</f>
        <v>0.16199999999999998</v>
      </c>
      <c r="H9" s="200"/>
      <c r="I9" s="208" t="s">
        <v>8</v>
      </c>
      <c r="J9" s="209"/>
      <c r="K9" s="209"/>
      <c r="L9" s="210"/>
      <c r="M9" s="88" t="s">
        <v>9</v>
      </c>
      <c r="N9" s="82" t="s">
        <v>10</v>
      </c>
      <c r="O9" s="83"/>
    </row>
    <row r="10" spans="2:15" ht="13.5" customHeight="1">
      <c r="B10" s="90"/>
      <c r="C10" s="206"/>
      <c r="D10" s="6" t="s">
        <v>11</v>
      </c>
      <c r="E10" s="199">
        <f>E9+1%</f>
        <v>0.187</v>
      </c>
      <c r="F10" s="200"/>
      <c r="G10" s="199">
        <f t="shared" ref="G10:G26" si="0">E10-1.5%</f>
        <v>0.17199999999999999</v>
      </c>
      <c r="H10" s="200"/>
      <c r="I10" s="211"/>
      <c r="J10" s="212"/>
      <c r="K10" s="212"/>
      <c r="L10" s="213"/>
      <c r="M10" s="89"/>
      <c r="N10" s="84"/>
      <c r="O10" s="85"/>
    </row>
    <row r="11" spans="2:15" ht="13.5" customHeight="1">
      <c r="B11" s="90"/>
      <c r="C11" s="207"/>
      <c r="D11" s="6" t="s">
        <v>12</v>
      </c>
      <c r="E11" s="199">
        <f>E10+1%</f>
        <v>0.19700000000000001</v>
      </c>
      <c r="F11" s="200"/>
      <c r="G11" s="199">
        <f t="shared" si="0"/>
        <v>0.182</v>
      </c>
      <c r="H11" s="200"/>
      <c r="I11" s="214"/>
      <c r="J11" s="215"/>
      <c r="K11" s="215"/>
      <c r="L11" s="216"/>
      <c r="M11" s="89"/>
      <c r="N11" s="84"/>
      <c r="O11" s="85"/>
    </row>
    <row r="12" spans="2:15" ht="13.5" customHeight="1">
      <c r="B12" s="90"/>
      <c r="C12" s="102" t="s">
        <v>13</v>
      </c>
      <c r="D12" s="3" t="s">
        <v>7</v>
      </c>
      <c r="E12" s="197">
        <f>E9+1%</f>
        <v>0.187</v>
      </c>
      <c r="F12" s="198"/>
      <c r="G12" s="197">
        <f t="shared" si="0"/>
        <v>0.17199999999999999</v>
      </c>
      <c r="H12" s="198"/>
      <c r="I12" s="218" t="s">
        <v>8</v>
      </c>
      <c r="J12" s="219"/>
      <c r="K12" s="219"/>
      <c r="L12" s="220"/>
      <c r="M12" s="89"/>
      <c r="N12" s="84"/>
      <c r="O12" s="85"/>
    </row>
    <row r="13" spans="2:15" ht="13.5" customHeight="1">
      <c r="B13" s="90"/>
      <c r="C13" s="217"/>
      <c r="D13" s="3" t="s">
        <v>11</v>
      </c>
      <c r="E13" s="197">
        <f>E10+1%</f>
        <v>0.19700000000000001</v>
      </c>
      <c r="F13" s="198"/>
      <c r="G13" s="197">
        <f t="shared" si="0"/>
        <v>0.182</v>
      </c>
      <c r="H13" s="198"/>
      <c r="I13" s="221"/>
      <c r="J13" s="222"/>
      <c r="K13" s="222"/>
      <c r="L13" s="223"/>
      <c r="M13" s="89"/>
      <c r="N13" s="84"/>
      <c r="O13" s="85"/>
    </row>
    <row r="14" spans="2:15" ht="13.5" customHeight="1">
      <c r="B14" s="90"/>
      <c r="C14" s="103"/>
      <c r="D14" s="3" t="s">
        <v>12</v>
      </c>
      <c r="E14" s="197">
        <f>E11</f>
        <v>0.19700000000000001</v>
      </c>
      <c r="F14" s="198"/>
      <c r="G14" s="197">
        <f>E14-1.5%</f>
        <v>0.182</v>
      </c>
      <c r="H14" s="198"/>
      <c r="I14" s="224"/>
      <c r="J14" s="225"/>
      <c r="K14" s="225"/>
      <c r="L14" s="226"/>
      <c r="M14" s="89"/>
      <c r="N14" s="84"/>
      <c r="O14" s="85"/>
    </row>
    <row r="15" spans="2:15" ht="13.5" customHeight="1">
      <c r="B15" s="90" t="s">
        <v>14</v>
      </c>
      <c r="C15" s="205" t="s">
        <v>6</v>
      </c>
      <c r="D15" s="6" t="s">
        <v>7</v>
      </c>
      <c r="E15" s="199">
        <f>E9+2%</f>
        <v>0.19699999999999998</v>
      </c>
      <c r="F15" s="200"/>
      <c r="G15" s="199">
        <f>E15-1.5%</f>
        <v>0.182</v>
      </c>
      <c r="H15" s="200"/>
      <c r="I15" s="201">
        <f t="shared" ref="I15:I20" si="1">E15+3%</f>
        <v>0.22699999999999998</v>
      </c>
      <c r="J15" s="202"/>
      <c r="K15" s="201">
        <f t="shared" ref="K15:K20" si="2">I15-1.5%</f>
        <v>0.21199999999999997</v>
      </c>
      <c r="L15" s="202"/>
      <c r="M15" s="183" t="s">
        <v>9</v>
      </c>
      <c r="N15" s="84"/>
      <c r="O15" s="85"/>
    </row>
    <row r="16" spans="2:15" ht="13.5" customHeight="1">
      <c r="B16" s="90"/>
      <c r="C16" s="206"/>
      <c r="D16" s="6" t="s">
        <v>11</v>
      </c>
      <c r="E16" s="199">
        <f>E10+2%</f>
        <v>0.20699999999999999</v>
      </c>
      <c r="F16" s="200"/>
      <c r="G16" s="199">
        <f t="shared" si="0"/>
        <v>0.192</v>
      </c>
      <c r="H16" s="200"/>
      <c r="I16" s="201">
        <f t="shared" si="1"/>
        <v>0.23699999999999999</v>
      </c>
      <c r="J16" s="202"/>
      <c r="K16" s="201">
        <f t="shared" si="2"/>
        <v>0.22199999999999998</v>
      </c>
      <c r="L16" s="202"/>
      <c r="M16" s="183"/>
      <c r="N16" s="84"/>
      <c r="O16" s="85"/>
    </row>
    <row r="17" spans="2:15" ht="13.5" customHeight="1">
      <c r="B17" s="90"/>
      <c r="C17" s="207"/>
      <c r="D17" s="6" t="s">
        <v>12</v>
      </c>
      <c r="E17" s="199">
        <f>E11+2%</f>
        <v>0.217</v>
      </c>
      <c r="F17" s="200"/>
      <c r="G17" s="199">
        <f t="shared" si="0"/>
        <v>0.20200000000000001</v>
      </c>
      <c r="H17" s="200"/>
      <c r="I17" s="201">
        <f t="shared" si="1"/>
        <v>0.247</v>
      </c>
      <c r="J17" s="202"/>
      <c r="K17" s="201">
        <f t="shared" si="2"/>
        <v>0.23199999999999998</v>
      </c>
      <c r="L17" s="202"/>
      <c r="M17" s="183"/>
      <c r="N17" s="84"/>
      <c r="O17" s="85"/>
    </row>
    <row r="18" spans="2:15" ht="13.5" customHeight="1">
      <c r="B18" s="90"/>
      <c r="C18" s="102" t="s">
        <v>13</v>
      </c>
      <c r="D18" s="3" t="s">
        <v>7</v>
      </c>
      <c r="E18" s="197">
        <f>E15+1%</f>
        <v>0.20699999999999999</v>
      </c>
      <c r="F18" s="198"/>
      <c r="G18" s="197">
        <f t="shared" si="0"/>
        <v>0.192</v>
      </c>
      <c r="H18" s="198"/>
      <c r="I18" s="197">
        <f t="shared" si="1"/>
        <v>0.23699999999999999</v>
      </c>
      <c r="J18" s="198"/>
      <c r="K18" s="197">
        <f t="shared" si="2"/>
        <v>0.22199999999999998</v>
      </c>
      <c r="L18" s="198"/>
      <c r="M18" s="183"/>
      <c r="N18" s="84"/>
      <c r="O18" s="85"/>
    </row>
    <row r="19" spans="2:15" ht="13.5" customHeight="1">
      <c r="B19" s="90"/>
      <c r="C19" s="217"/>
      <c r="D19" s="3" t="s">
        <v>11</v>
      </c>
      <c r="E19" s="197">
        <f>E16+1%</f>
        <v>0.217</v>
      </c>
      <c r="F19" s="198"/>
      <c r="G19" s="197">
        <f t="shared" si="0"/>
        <v>0.20200000000000001</v>
      </c>
      <c r="H19" s="198"/>
      <c r="I19" s="197">
        <f t="shared" si="1"/>
        <v>0.247</v>
      </c>
      <c r="J19" s="198"/>
      <c r="K19" s="197">
        <f t="shared" si="2"/>
        <v>0.23199999999999998</v>
      </c>
      <c r="L19" s="198"/>
      <c r="M19" s="183"/>
      <c r="N19" s="84"/>
      <c r="O19" s="85"/>
    </row>
    <row r="20" spans="2:15" ht="13.5" customHeight="1">
      <c r="B20" s="90"/>
      <c r="C20" s="103"/>
      <c r="D20" s="3" t="s">
        <v>12</v>
      </c>
      <c r="E20" s="197">
        <f>E17+1%</f>
        <v>0.22700000000000001</v>
      </c>
      <c r="F20" s="198"/>
      <c r="G20" s="197">
        <f t="shared" si="0"/>
        <v>0.21200000000000002</v>
      </c>
      <c r="H20" s="198"/>
      <c r="I20" s="197">
        <f t="shared" si="1"/>
        <v>0.25700000000000001</v>
      </c>
      <c r="J20" s="198"/>
      <c r="K20" s="197">
        <f t="shared" si="2"/>
        <v>0.24199999999999999</v>
      </c>
      <c r="L20" s="198"/>
      <c r="M20" s="183"/>
      <c r="N20" s="156"/>
      <c r="O20" s="157"/>
    </row>
    <row r="21" spans="2:15" ht="30" customHeight="1">
      <c r="B21" s="229" t="s">
        <v>80</v>
      </c>
      <c r="C21" s="203" t="s">
        <v>6</v>
      </c>
      <c r="D21" s="6" t="s">
        <v>7</v>
      </c>
      <c r="E21" s="184">
        <f>E9-1%</f>
        <v>0.16699999999999998</v>
      </c>
      <c r="F21" s="184"/>
      <c r="G21" s="184">
        <f t="shared" si="0"/>
        <v>0.15199999999999997</v>
      </c>
      <c r="H21" s="184"/>
      <c r="I21" s="184" t="s">
        <v>8</v>
      </c>
      <c r="J21" s="184"/>
      <c r="K21" s="184"/>
      <c r="L21" s="184"/>
      <c r="M21" s="183" t="s">
        <v>9</v>
      </c>
      <c r="N21" s="101" t="s">
        <v>10</v>
      </c>
      <c r="O21" s="101"/>
    </row>
    <row r="22" spans="2:15" ht="28.5" customHeight="1">
      <c r="B22" s="230"/>
      <c r="C22" s="203"/>
      <c r="D22" s="6" t="s">
        <v>11</v>
      </c>
      <c r="E22" s="184">
        <f>E21+1%</f>
        <v>0.17699999999999999</v>
      </c>
      <c r="F22" s="184"/>
      <c r="G22" s="184">
        <f t="shared" si="0"/>
        <v>0.16199999999999998</v>
      </c>
      <c r="H22" s="184"/>
      <c r="I22" s="184"/>
      <c r="J22" s="184"/>
      <c r="K22" s="184"/>
      <c r="L22" s="184"/>
      <c r="M22" s="183"/>
      <c r="N22" s="101"/>
      <c r="O22" s="101"/>
    </row>
    <row r="23" spans="2:15" ht="30" customHeight="1">
      <c r="B23" s="230"/>
      <c r="C23" s="203"/>
      <c r="D23" s="6" t="s">
        <v>12</v>
      </c>
      <c r="E23" s="184">
        <f>E22+1%</f>
        <v>0.187</v>
      </c>
      <c r="F23" s="184"/>
      <c r="G23" s="184">
        <f t="shared" si="0"/>
        <v>0.17199999999999999</v>
      </c>
      <c r="H23" s="184"/>
      <c r="I23" s="184"/>
      <c r="J23" s="184"/>
      <c r="K23" s="184"/>
      <c r="L23" s="184"/>
      <c r="M23" s="183"/>
      <c r="N23" s="101"/>
      <c r="O23" s="101"/>
    </row>
    <row r="24" spans="2:15" ht="30" customHeight="1">
      <c r="B24" s="230"/>
      <c r="C24" s="127" t="s">
        <v>13</v>
      </c>
      <c r="D24" s="3" t="s">
        <v>7</v>
      </c>
      <c r="E24" s="86">
        <f>E21+1%</f>
        <v>0.17699999999999999</v>
      </c>
      <c r="F24" s="86"/>
      <c r="G24" s="86">
        <f t="shared" si="0"/>
        <v>0.16199999999999998</v>
      </c>
      <c r="H24" s="86"/>
      <c r="I24" s="86" t="s">
        <v>8</v>
      </c>
      <c r="J24" s="86"/>
      <c r="K24" s="86"/>
      <c r="L24" s="86"/>
      <c r="M24" s="183"/>
      <c r="N24" s="101"/>
      <c r="O24" s="101"/>
    </row>
    <row r="25" spans="2:15" ht="30" customHeight="1">
      <c r="B25" s="230"/>
      <c r="C25" s="127"/>
      <c r="D25" s="3" t="s">
        <v>11</v>
      </c>
      <c r="E25" s="86">
        <f>E22+1%</f>
        <v>0.187</v>
      </c>
      <c r="F25" s="86"/>
      <c r="G25" s="86">
        <f t="shared" si="0"/>
        <v>0.17199999999999999</v>
      </c>
      <c r="H25" s="86"/>
      <c r="I25" s="86"/>
      <c r="J25" s="86"/>
      <c r="K25" s="86"/>
      <c r="L25" s="86"/>
      <c r="M25" s="183"/>
      <c r="N25" s="101"/>
      <c r="O25" s="101"/>
    </row>
    <row r="26" spans="2:15" ht="30" customHeight="1">
      <c r="B26" s="231"/>
      <c r="C26" s="127"/>
      <c r="D26" s="3" t="s">
        <v>12</v>
      </c>
      <c r="E26" s="86">
        <f>E23+1%</f>
        <v>0.19700000000000001</v>
      </c>
      <c r="F26" s="86"/>
      <c r="G26" s="86">
        <f t="shared" si="0"/>
        <v>0.182</v>
      </c>
      <c r="H26" s="86"/>
      <c r="I26" s="86"/>
      <c r="J26" s="86"/>
      <c r="K26" s="86"/>
      <c r="L26" s="86"/>
      <c r="M26" s="183"/>
      <c r="N26" s="101"/>
      <c r="O26" s="101"/>
    </row>
    <row r="27" spans="2:15" s="7" customFormat="1" ht="16.5" customHeight="1">
      <c r="B27" s="87" t="s">
        <v>65</v>
      </c>
      <c r="C27" s="161" t="s">
        <v>30</v>
      </c>
      <c r="D27" s="10" t="s">
        <v>7</v>
      </c>
      <c r="E27" s="159">
        <v>0.16900000000000001</v>
      </c>
      <c r="F27" s="159"/>
      <c r="G27" s="159">
        <f>E27-2%</f>
        <v>0.14900000000000002</v>
      </c>
      <c r="H27" s="159"/>
      <c r="I27" s="159" t="s">
        <v>8</v>
      </c>
      <c r="J27" s="159"/>
      <c r="K27" s="159"/>
      <c r="L27" s="159"/>
      <c r="M27" s="141" t="s">
        <v>9</v>
      </c>
      <c r="N27" s="101" t="s">
        <v>16</v>
      </c>
      <c r="O27" s="101"/>
    </row>
    <row r="28" spans="2:15" s="7" customFormat="1" ht="16.5" customHeight="1">
      <c r="B28" s="152"/>
      <c r="C28" s="162"/>
      <c r="D28" s="10" t="s">
        <v>31</v>
      </c>
      <c r="E28" s="159">
        <v>0.189</v>
      </c>
      <c r="F28" s="159"/>
      <c r="G28" s="159">
        <f t="shared" ref="G28" si="3">E28-2%</f>
        <v>0.16900000000000001</v>
      </c>
      <c r="H28" s="159"/>
      <c r="I28" s="159"/>
      <c r="J28" s="159"/>
      <c r="K28" s="159"/>
      <c r="L28" s="159"/>
      <c r="M28" s="141"/>
      <c r="N28" s="101"/>
      <c r="O28" s="101"/>
    </row>
    <row r="29" spans="2:15" s="7" customFormat="1" ht="16.5" customHeight="1">
      <c r="B29" s="152"/>
      <c r="C29" s="163"/>
      <c r="D29" s="10" t="s">
        <v>32</v>
      </c>
      <c r="E29" s="159">
        <v>0.19900000000000001</v>
      </c>
      <c r="F29" s="159"/>
      <c r="G29" s="159">
        <f>E29-1%</f>
        <v>0.189</v>
      </c>
      <c r="H29" s="159"/>
      <c r="I29" s="159"/>
      <c r="J29" s="159"/>
      <c r="K29" s="159"/>
      <c r="L29" s="159"/>
      <c r="M29" s="141"/>
      <c r="N29" s="101"/>
      <c r="O29" s="101"/>
    </row>
    <row r="30" spans="2:15" s="8" customFormat="1" ht="27.75" hidden="1" customHeight="1">
      <c r="B30" s="161" t="s">
        <v>33</v>
      </c>
      <c r="C30" s="161" t="s">
        <v>34</v>
      </c>
      <c r="D30" s="10" t="s">
        <v>35</v>
      </c>
      <c r="E30" s="164">
        <v>0.154</v>
      </c>
      <c r="F30" s="165"/>
      <c r="G30" s="164">
        <f t="shared" ref="G30:G37" si="4">E30-1.5%</f>
        <v>0.13900000000000001</v>
      </c>
      <c r="H30" s="165"/>
      <c r="I30" s="166">
        <f t="shared" ref="I30:I40" si="5">E30+3%</f>
        <v>0.184</v>
      </c>
      <c r="J30" s="167"/>
      <c r="K30" s="166">
        <f t="shared" ref="K30:K37" si="6">I30-1.5%</f>
        <v>0.16899999999999998</v>
      </c>
      <c r="L30" s="167"/>
      <c r="M30" s="87" t="s">
        <v>36</v>
      </c>
      <c r="N30" s="82" t="s">
        <v>16</v>
      </c>
      <c r="O30" s="83"/>
    </row>
    <row r="31" spans="2:15" s="8" customFormat="1" ht="27.75" hidden="1" customHeight="1">
      <c r="B31" s="163"/>
      <c r="C31" s="163"/>
      <c r="D31" s="10" t="s">
        <v>37</v>
      </c>
      <c r="E31" s="164">
        <v>0.16400000000000001</v>
      </c>
      <c r="F31" s="165"/>
      <c r="G31" s="164">
        <f t="shared" si="4"/>
        <v>0.14900000000000002</v>
      </c>
      <c r="H31" s="165"/>
      <c r="I31" s="166">
        <f t="shared" si="5"/>
        <v>0.19400000000000001</v>
      </c>
      <c r="J31" s="167"/>
      <c r="K31" s="166">
        <f t="shared" si="6"/>
        <v>0.17899999999999999</v>
      </c>
      <c r="L31" s="167"/>
      <c r="M31" s="87"/>
      <c r="N31" s="84"/>
      <c r="O31" s="85"/>
    </row>
    <row r="32" spans="2:15" s="8" customFormat="1" ht="13.5" customHeight="1">
      <c r="B32" s="87" t="s">
        <v>38</v>
      </c>
      <c r="C32" s="192" t="s">
        <v>6</v>
      </c>
      <c r="D32" s="9" t="s">
        <v>7</v>
      </c>
      <c r="E32" s="195">
        <f>E9+0.5%</f>
        <v>0.182</v>
      </c>
      <c r="F32" s="196"/>
      <c r="G32" s="195">
        <f t="shared" si="4"/>
        <v>0.16699999999999998</v>
      </c>
      <c r="H32" s="196"/>
      <c r="I32" s="180">
        <f t="shared" si="5"/>
        <v>0.21199999999999999</v>
      </c>
      <c r="J32" s="181"/>
      <c r="K32" s="180">
        <f t="shared" si="6"/>
        <v>0.19700000000000001</v>
      </c>
      <c r="L32" s="181"/>
      <c r="M32" s="89" t="s">
        <v>9</v>
      </c>
      <c r="N32" s="101" t="s">
        <v>10</v>
      </c>
      <c r="O32" s="101"/>
    </row>
    <row r="33" spans="1:17" s="8" customFormat="1" ht="13.5" customHeight="1">
      <c r="B33" s="87"/>
      <c r="C33" s="193"/>
      <c r="D33" s="9" t="s">
        <v>11</v>
      </c>
      <c r="E33" s="195">
        <f>E10+0.5%</f>
        <v>0.192</v>
      </c>
      <c r="F33" s="196"/>
      <c r="G33" s="195">
        <f t="shared" si="4"/>
        <v>0.17699999999999999</v>
      </c>
      <c r="H33" s="196"/>
      <c r="I33" s="180">
        <f t="shared" si="5"/>
        <v>0.222</v>
      </c>
      <c r="J33" s="181"/>
      <c r="K33" s="180">
        <f t="shared" si="6"/>
        <v>0.20700000000000002</v>
      </c>
      <c r="L33" s="181"/>
      <c r="M33" s="89"/>
      <c r="N33" s="101"/>
      <c r="O33" s="101"/>
    </row>
    <row r="34" spans="1:17" s="8" customFormat="1" ht="13.5" customHeight="1">
      <c r="B34" s="87"/>
      <c r="C34" s="194"/>
      <c r="D34" s="9" t="s">
        <v>12</v>
      </c>
      <c r="E34" s="195">
        <f>E11+0.5%</f>
        <v>0.20200000000000001</v>
      </c>
      <c r="F34" s="196"/>
      <c r="G34" s="195">
        <f t="shared" si="4"/>
        <v>0.187</v>
      </c>
      <c r="H34" s="196"/>
      <c r="I34" s="180">
        <f t="shared" si="5"/>
        <v>0.23200000000000001</v>
      </c>
      <c r="J34" s="181"/>
      <c r="K34" s="180">
        <f t="shared" si="6"/>
        <v>0.21700000000000003</v>
      </c>
      <c r="L34" s="181"/>
      <c r="M34" s="89"/>
      <c r="N34" s="101"/>
      <c r="O34" s="101"/>
    </row>
    <row r="35" spans="1:17" s="8" customFormat="1" ht="13.5" customHeight="1">
      <c r="B35" s="87"/>
      <c r="C35" s="161" t="s">
        <v>13</v>
      </c>
      <c r="D35" s="10" t="s">
        <v>7</v>
      </c>
      <c r="E35" s="166">
        <f>E32+1%</f>
        <v>0.192</v>
      </c>
      <c r="F35" s="167"/>
      <c r="G35" s="166">
        <f t="shared" si="4"/>
        <v>0.17699999999999999</v>
      </c>
      <c r="H35" s="167"/>
      <c r="I35" s="166">
        <f t="shared" si="5"/>
        <v>0.222</v>
      </c>
      <c r="J35" s="167"/>
      <c r="K35" s="166">
        <f t="shared" si="6"/>
        <v>0.20700000000000002</v>
      </c>
      <c r="L35" s="167"/>
      <c r="M35" s="89"/>
      <c r="N35" s="101"/>
      <c r="O35" s="101"/>
    </row>
    <row r="36" spans="1:17" s="8" customFormat="1" ht="13.5" customHeight="1">
      <c r="B36" s="87"/>
      <c r="C36" s="162"/>
      <c r="D36" s="10" t="s">
        <v>11</v>
      </c>
      <c r="E36" s="166">
        <f>E33+1%</f>
        <v>0.20200000000000001</v>
      </c>
      <c r="F36" s="167"/>
      <c r="G36" s="166">
        <f t="shared" si="4"/>
        <v>0.187</v>
      </c>
      <c r="H36" s="167"/>
      <c r="I36" s="166">
        <f t="shared" si="5"/>
        <v>0.23200000000000001</v>
      </c>
      <c r="J36" s="167"/>
      <c r="K36" s="166">
        <f t="shared" si="6"/>
        <v>0.21700000000000003</v>
      </c>
      <c r="L36" s="167"/>
      <c r="M36" s="89"/>
      <c r="N36" s="101"/>
      <c r="O36" s="101"/>
    </row>
    <row r="37" spans="1:17" s="8" customFormat="1" ht="13.5" customHeight="1">
      <c r="B37" s="87"/>
      <c r="C37" s="163"/>
      <c r="D37" s="10" t="s">
        <v>12</v>
      </c>
      <c r="E37" s="166">
        <f>E34+1%</f>
        <v>0.21200000000000002</v>
      </c>
      <c r="F37" s="167"/>
      <c r="G37" s="166">
        <f t="shared" si="4"/>
        <v>0.19700000000000001</v>
      </c>
      <c r="H37" s="167"/>
      <c r="I37" s="166">
        <f t="shared" si="5"/>
        <v>0.24200000000000002</v>
      </c>
      <c r="J37" s="167"/>
      <c r="K37" s="166">
        <f t="shared" si="6"/>
        <v>0.22700000000000004</v>
      </c>
      <c r="L37" s="167"/>
      <c r="M37" s="233"/>
      <c r="N37" s="101"/>
      <c r="O37" s="101"/>
    </row>
    <row r="38" spans="1:17" s="8" customFormat="1" ht="14.25" customHeight="1">
      <c r="B38" s="87" t="s">
        <v>66</v>
      </c>
      <c r="C38" s="161" t="s">
        <v>30</v>
      </c>
      <c r="D38" s="10" t="s">
        <v>7</v>
      </c>
      <c r="E38" s="164">
        <v>0.16900000000000001</v>
      </c>
      <c r="F38" s="165"/>
      <c r="G38" s="164">
        <f>E38-2%</f>
        <v>0.14900000000000002</v>
      </c>
      <c r="H38" s="165"/>
      <c r="I38" s="166">
        <f t="shared" si="5"/>
        <v>0.19900000000000001</v>
      </c>
      <c r="J38" s="167"/>
      <c r="K38" s="166">
        <f>G38+3%</f>
        <v>0.17900000000000002</v>
      </c>
      <c r="L38" s="167"/>
      <c r="M38" s="189" t="s">
        <v>9</v>
      </c>
      <c r="N38" s="82" t="s">
        <v>10</v>
      </c>
      <c r="O38" s="83"/>
    </row>
    <row r="39" spans="1:17" s="8" customFormat="1" ht="14.25" customHeight="1">
      <c r="B39" s="87"/>
      <c r="C39" s="162"/>
      <c r="D39" s="10" t="s">
        <v>31</v>
      </c>
      <c r="E39" s="164">
        <v>0.189</v>
      </c>
      <c r="F39" s="165"/>
      <c r="G39" s="164">
        <f t="shared" ref="G39:G40" si="7">E39-2%</f>
        <v>0.16900000000000001</v>
      </c>
      <c r="H39" s="165"/>
      <c r="I39" s="166">
        <f t="shared" si="5"/>
        <v>0.219</v>
      </c>
      <c r="J39" s="167"/>
      <c r="K39" s="166">
        <f t="shared" ref="K39:K40" si="8">G39+3%</f>
        <v>0.19900000000000001</v>
      </c>
      <c r="L39" s="167"/>
      <c r="M39" s="190"/>
      <c r="N39" s="84"/>
      <c r="O39" s="85"/>
    </row>
    <row r="40" spans="1:17" s="8" customFormat="1" ht="14.25" customHeight="1">
      <c r="B40" s="87"/>
      <c r="C40" s="163"/>
      <c r="D40" s="10" t="s">
        <v>32</v>
      </c>
      <c r="E40" s="164">
        <v>0.20899999999999999</v>
      </c>
      <c r="F40" s="165"/>
      <c r="G40" s="164">
        <f t="shared" si="7"/>
        <v>0.189</v>
      </c>
      <c r="H40" s="165"/>
      <c r="I40" s="166">
        <f t="shared" si="5"/>
        <v>0.23899999999999999</v>
      </c>
      <c r="J40" s="167"/>
      <c r="K40" s="166">
        <f t="shared" si="8"/>
        <v>0.219</v>
      </c>
      <c r="L40" s="167"/>
      <c r="M40" s="191"/>
      <c r="N40" s="156"/>
      <c r="O40" s="157"/>
    </row>
    <row r="41" spans="1:17" s="8" customFormat="1" ht="5.25" customHeight="1">
      <c r="A41" s="40"/>
      <c r="B41" s="39"/>
      <c r="C41" s="13"/>
      <c r="D41" s="20"/>
      <c r="E41" s="21"/>
      <c r="F41" s="21"/>
      <c r="G41" s="21"/>
      <c r="H41" s="21"/>
      <c r="I41" s="23"/>
      <c r="J41" s="23"/>
      <c r="K41" s="23"/>
      <c r="L41" s="23"/>
      <c r="M41" s="41"/>
      <c r="N41" s="41"/>
      <c r="O41" s="41"/>
      <c r="P41" s="40"/>
      <c r="Q41" s="40"/>
    </row>
    <row r="42" spans="1:17" ht="36.75" customHeight="1">
      <c r="B42" s="36" t="s">
        <v>0</v>
      </c>
      <c r="C42" s="36" t="s">
        <v>1</v>
      </c>
      <c r="D42" s="37" t="s">
        <v>2</v>
      </c>
      <c r="E42" s="61" t="s">
        <v>26</v>
      </c>
      <c r="F42" s="62"/>
      <c r="G42" s="62"/>
      <c r="H42" s="63"/>
      <c r="I42" s="61" t="s">
        <v>27</v>
      </c>
      <c r="J42" s="62"/>
      <c r="K42" s="62"/>
      <c r="L42" s="63"/>
      <c r="M42" s="36" t="s">
        <v>3</v>
      </c>
      <c r="N42" s="64" t="s">
        <v>4</v>
      </c>
      <c r="O42" s="65"/>
    </row>
    <row r="43" spans="1:17" s="8" customFormat="1" ht="18" customHeight="1">
      <c r="B43" s="66" t="s">
        <v>89</v>
      </c>
      <c r="C43" s="66" t="s">
        <v>30</v>
      </c>
      <c r="D43" s="43" t="s">
        <v>35</v>
      </c>
      <c r="E43" s="69">
        <v>0.13900000000000001</v>
      </c>
      <c r="F43" s="70"/>
      <c r="G43" s="70"/>
      <c r="H43" s="71"/>
      <c r="I43" s="72">
        <f>E43+3%</f>
        <v>0.16900000000000001</v>
      </c>
      <c r="J43" s="73"/>
      <c r="K43" s="73"/>
      <c r="L43" s="74"/>
      <c r="M43" s="66" t="s">
        <v>36</v>
      </c>
      <c r="N43" s="75" t="s">
        <v>16</v>
      </c>
      <c r="O43" s="76"/>
    </row>
    <row r="44" spans="1:17" s="8" customFormat="1" ht="18" customHeight="1">
      <c r="B44" s="67"/>
      <c r="C44" s="68"/>
      <c r="D44" s="43" t="s">
        <v>37</v>
      </c>
      <c r="E44" s="69">
        <v>0.14899999999999999</v>
      </c>
      <c r="F44" s="70"/>
      <c r="G44" s="70"/>
      <c r="H44" s="71"/>
      <c r="I44" s="72">
        <f>E44+3%</f>
        <v>0.17899999999999999</v>
      </c>
      <c r="J44" s="73"/>
      <c r="K44" s="73"/>
      <c r="L44" s="74"/>
      <c r="M44" s="68"/>
      <c r="N44" s="77"/>
      <c r="O44" s="78"/>
    </row>
    <row r="45" spans="1:17" s="8" customFormat="1" ht="54.75" customHeight="1">
      <c r="B45" s="68"/>
      <c r="C45" s="79" t="s">
        <v>79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1"/>
    </row>
    <row r="46" spans="1:17" s="8" customFormat="1" ht="5.25" customHeight="1">
      <c r="B46" s="39"/>
      <c r="C46" s="39"/>
      <c r="D46" s="20"/>
      <c r="E46" s="21"/>
      <c r="F46" s="21"/>
      <c r="G46" s="21"/>
      <c r="H46" s="21"/>
      <c r="I46" s="23"/>
      <c r="J46" s="23"/>
      <c r="K46" s="23"/>
      <c r="L46" s="23"/>
      <c r="M46" s="35"/>
      <c r="N46" s="35"/>
      <c r="O46" s="35"/>
    </row>
    <row r="47" spans="1:17" ht="15.75" customHeight="1">
      <c r="B47" s="91" t="s">
        <v>0</v>
      </c>
      <c r="C47" s="91" t="s">
        <v>1</v>
      </c>
      <c r="D47" s="93" t="s">
        <v>2</v>
      </c>
      <c r="E47" s="64" t="s">
        <v>26</v>
      </c>
      <c r="F47" s="95"/>
      <c r="G47" s="95"/>
      <c r="H47" s="65"/>
      <c r="I47" s="64" t="s">
        <v>27</v>
      </c>
      <c r="J47" s="95"/>
      <c r="K47" s="95"/>
      <c r="L47" s="65"/>
      <c r="M47" s="91" t="s">
        <v>3</v>
      </c>
      <c r="N47" s="96" t="s">
        <v>4</v>
      </c>
      <c r="O47" s="97"/>
    </row>
    <row r="48" spans="1:17" ht="22.5" customHeight="1">
      <c r="B48" s="92"/>
      <c r="C48" s="92"/>
      <c r="D48" s="94"/>
      <c r="E48" s="64" t="s">
        <v>25</v>
      </c>
      <c r="F48" s="65"/>
      <c r="G48" s="64" t="s">
        <v>29</v>
      </c>
      <c r="H48" s="65"/>
      <c r="I48" s="64" t="s">
        <v>25</v>
      </c>
      <c r="J48" s="65"/>
      <c r="K48" s="64" t="s">
        <v>29</v>
      </c>
      <c r="L48" s="65"/>
      <c r="M48" s="92"/>
      <c r="N48" s="98"/>
      <c r="O48" s="99"/>
    </row>
    <row r="49" spans="2:15" s="8" customFormat="1" ht="13.5" customHeight="1">
      <c r="B49" s="161" t="s">
        <v>81</v>
      </c>
      <c r="C49" s="175" t="s">
        <v>39</v>
      </c>
      <c r="D49" s="176"/>
      <c r="E49" s="176"/>
      <c r="F49" s="176"/>
      <c r="G49" s="176"/>
      <c r="H49" s="176"/>
      <c r="I49" s="176"/>
      <c r="J49" s="176"/>
      <c r="K49" s="176"/>
      <c r="L49" s="177"/>
      <c r="M49" s="161" t="s">
        <v>36</v>
      </c>
      <c r="N49" s="178">
        <v>900000</v>
      </c>
      <c r="O49" s="178"/>
    </row>
    <row r="50" spans="2:15" s="8" customFormat="1" ht="15" customHeight="1">
      <c r="B50" s="162"/>
      <c r="C50" s="11" t="s">
        <v>13</v>
      </c>
      <c r="D50" s="179" t="s">
        <v>76</v>
      </c>
      <c r="E50" s="180">
        <v>0.23899999999999999</v>
      </c>
      <c r="F50" s="181"/>
      <c r="G50" s="180">
        <f>E50-1.5%</f>
        <v>0.22399999999999998</v>
      </c>
      <c r="H50" s="181"/>
      <c r="I50" s="180">
        <f>E50+3%</f>
        <v>0.26900000000000002</v>
      </c>
      <c r="J50" s="181"/>
      <c r="K50" s="180">
        <f>I50-1.5%</f>
        <v>0.254</v>
      </c>
      <c r="L50" s="181"/>
      <c r="M50" s="162"/>
      <c r="N50" s="178"/>
      <c r="O50" s="178"/>
    </row>
    <row r="51" spans="2:15" s="8" customFormat="1" ht="15" customHeight="1">
      <c r="B51" s="162"/>
      <c r="C51" s="11" t="s">
        <v>6</v>
      </c>
      <c r="D51" s="179"/>
      <c r="E51" s="182">
        <f>E50-1%</f>
        <v>0.22899999999999998</v>
      </c>
      <c r="F51" s="182"/>
      <c r="G51" s="182">
        <f>E51-1.5%</f>
        <v>0.21399999999999997</v>
      </c>
      <c r="H51" s="182"/>
      <c r="I51" s="182">
        <f>E51+3%</f>
        <v>0.25900000000000001</v>
      </c>
      <c r="J51" s="182"/>
      <c r="K51" s="182">
        <f>I51-1.5%</f>
        <v>0.24399999999999999</v>
      </c>
      <c r="L51" s="182"/>
      <c r="M51" s="162"/>
      <c r="N51" s="178"/>
      <c r="O51" s="178"/>
    </row>
    <row r="52" spans="2:15" s="8" customFormat="1" ht="12" customHeight="1">
      <c r="B52" s="162"/>
      <c r="C52" s="175" t="s">
        <v>40</v>
      </c>
      <c r="D52" s="176"/>
      <c r="E52" s="176"/>
      <c r="F52" s="176"/>
      <c r="G52" s="176"/>
      <c r="H52" s="176"/>
      <c r="I52" s="176"/>
      <c r="J52" s="176"/>
      <c r="K52" s="176"/>
      <c r="L52" s="177"/>
      <c r="M52" s="162"/>
      <c r="N52" s="178"/>
      <c r="O52" s="178"/>
    </row>
    <row r="53" spans="2:15" s="8" customFormat="1" ht="15" customHeight="1">
      <c r="B53" s="162"/>
      <c r="C53" s="38" t="s">
        <v>13</v>
      </c>
      <c r="D53" s="158" t="s">
        <v>76</v>
      </c>
      <c r="E53" s="159">
        <f>E50+3%</f>
        <v>0.26900000000000002</v>
      </c>
      <c r="F53" s="159"/>
      <c r="G53" s="159">
        <f>E53-1.5%</f>
        <v>0.254</v>
      </c>
      <c r="H53" s="159"/>
      <c r="I53" s="159">
        <f>E53+2%</f>
        <v>0.28900000000000003</v>
      </c>
      <c r="J53" s="159"/>
      <c r="K53" s="159">
        <f>G53+3%</f>
        <v>0.28400000000000003</v>
      </c>
      <c r="L53" s="159"/>
      <c r="M53" s="162"/>
      <c r="N53" s="178"/>
      <c r="O53" s="178"/>
    </row>
    <row r="54" spans="2:15" s="8" customFormat="1" ht="15" customHeight="1">
      <c r="B54" s="162"/>
      <c r="C54" s="38" t="s">
        <v>6</v>
      </c>
      <c r="D54" s="158"/>
      <c r="E54" s="159">
        <f>E53-1%</f>
        <v>0.25900000000000001</v>
      </c>
      <c r="F54" s="159"/>
      <c r="G54" s="159">
        <f>E54-1.5%</f>
        <v>0.24399999999999999</v>
      </c>
      <c r="H54" s="159"/>
      <c r="I54" s="159">
        <f>E54+3%</f>
        <v>0.28900000000000003</v>
      </c>
      <c r="J54" s="159"/>
      <c r="K54" s="159">
        <f>G54+3%</f>
        <v>0.27400000000000002</v>
      </c>
      <c r="L54" s="159"/>
      <c r="M54" s="163"/>
      <c r="N54" s="178"/>
      <c r="O54" s="178"/>
    </row>
    <row r="55" spans="2:15" s="8" customFormat="1" ht="13.5" customHeight="1">
      <c r="B55" s="162"/>
      <c r="C55" s="234" t="s">
        <v>41</v>
      </c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</row>
    <row r="56" spans="2:15" s="8" customFormat="1" ht="50.25" customHeight="1">
      <c r="B56" s="162"/>
      <c r="C56" s="185" t="s">
        <v>77</v>
      </c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</row>
    <row r="57" spans="2:15" s="8" customFormat="1" ht="15.75" customHeight="1">
      <c r="B57" s="162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</row>
    <row r="58" spans="2:15" s="8" customFormat="1" ht="39" customHeight="1">
      <c r="B58" s="163"/>
      <c r="C58" s="186" t="s">
        <v>78</v>
      </c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8"/>
    </row>
    <row r="59" spans="2:15" s="12" customFormat="1" ht="4.5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 s="8" customFormat="1" ht="21.75" customHeight="1">
      <c r="B60" s="146" t="s">
        <v>0</v>
      </c>
      <c r="C60" s="146" t="s">
        <v>1</v>
      </c>
      <c r="D60" s="147" t="s">
        <v>2</v>
      </c>
      <c r="E60" s="146" t="s">
        <v>42</v>
      </c>
      <c r="F60" s="146"/>
      <c r="G60" s="146"/>
      <c r="H60" s="146"/>
      <c r="I60" s="146" t="s">
        <v>43</v>
      </c>
      <c r="J60" s="146"/>
      <c r="K60" s="146"/>
      <c r="L60" s="146"/>
      <c r="M60" s="146" t="s">
        <v>3</v>
      </c>
      <c r="N60" s="146" t="s">
        <v>4</v>
      </c>
      <c r="O60" s="146"/>
    </row>
    <row r="61" spans="2:15" s="8" customFormat="1" ht="36" customHeight="1">
      <c r="B61" s="146"/>
      <c r="C61" s="146"/>
      <c r="D61" s="147"/>
      <c r="E61" s="173" t="s">
        <v>110</v>
      </c>
      <c r="F61" s="174"/>
      <c r="G61" s="15" t="s">
        <v>44</v>
      </c>
      <c r="H61" s="15" t="s">
        <v>45</v>
      </c>
      <c r="I61" s="173" t="s">
        <v>110</v>
      </c>
      <c r="J61" s="174"/>
      <c r="K61" s="15" t="s">
        <v>44</v>
      </c>
      <c r="L61" s="15" t="s">
        <v>45</v>
      </c>
      <c r="M61" s="146"/>
      <c r="N61" s="146"/>
      <c r="O61" s="146"/>
    </row>
    <row r="62" spans="2:15" s="8" customFormat="1" ht="15" customHeight="1">
      <c r="B62" s="160" t="s">
        <v>98</v>
      </c>
      <c r="C62" s="161" t="s">
        <v>34</v>
      </c>
      <c r="D62" s="10" t="s">
        <v>7</v>
      </c>
      <c r="E62" s="164">
        <v>0.18</v>
      </c>
      <c r="F62" s="165"/>
      <c r="G62" s="16">
        <v>0.14000000000000001</v>
      </c>
      <c r="H62" s="17">
        <v>0.13</v>
      </c>
      <c r="I62" s="166">
        <f>E62+3%</f>
        <v>0.21</v>
      </c>
      <c r="J62" s="167"/>
      <c r="K62" s="18">
        <f t="shared" ref="K62:L64" si="9">G62+3%</f>
        <v>0.17</v>
      </c>
      <c r="L62" s="18">
        <f t="shared" si="9"/>
        <v>0.16</v>
      </c>
      <c r="M62" s="168" t="s">
        <v>36</v>
      </c>
      <c r="N62" s="169" t="s">
        <v>10</v>
      </c>
      <c r="O62" s="170"/>
    </row>
    <row r="63" spans="2:15" s="8" customFormat="1" ht="15" customHeight="1">
      <c r="B63" s="160"/>
      <c r="C63" s="162"/>
      <c r="D63" s="10" t="s">
        <v>11</v>
      </c>
      <c r="E63" s="164">
        <v>0.19</v>
      </c>
      <c r="F63" s="165"/>
      <c r="G63" s="16">
        <v>0.15</v>
      </c>
      <c r="H63" s="17">
        <v>0.14000000000000001</v>
      </c>
      <c r="I63" s="166">
        <f>E63+3%</f>
        <v>0.22</v>
      </c>
      <c r="J63" s="167"/>
      <c r="K63" s="18">
        <f t="shared" si="9"/>
        <v>0.18</v>
      </c>
      <c r="L63" s="18">
        <f t="shared" si="9"/>
        <v>0.17</v>
      </c>
      <c r="M63" s="162"/>
      <c r="N63" s="171"/>
      <c r="O63" s="172"/>
    </row>
    <row r="64" spans="2:15" s="8" customFormat="1" ht="15" customHeight="1">
      <c r="B64" s="160"/>
      <c r="C64" s="163"/>
      <c r="D64" s="10" t="s">
        <v>12</v>
      </c>
      <c r="E64" s="164">
        <v>0.2</v>
      </c>
      <c r="F64" s="165"/>
      <c r="G64" s="16">
        <v>0.16</v>
      </c>
      <c r="H64" s="17">
        <v>0.15</v>
      </c>
      <c r="I64" s="166">
        <f>E64+3%</f>
        <v>0.23</v>
      </c>
      <c r="J64" s="167"/>
      <c r="K64" s="18">
        <f t="shared" si="9"/>
        <v>0.19</v>
      </c>
      <c r="L64" s="18">
        <f t="shared" si="9"/>
        <v>0.18</v>
      </c>
      <c r="M64" s="162"/>
      <c r="N64" s="171"/>
      <c r="O64" s="172"/>
    </row>
    <row r="65" spans="2:15" s="8" customFormat="1" ht="3.75" customHeight="1">
      <c r="B65" s="19"/>
      <c r="C65" s="13"/>
      <c r="D65" s="20"/>
      <c r="E65" s="21"/>
      <c r="F65" s="21"/>
      <c r="G65" s="22"/>
      <c r="H65" s="22"/>
      <c r="I65" s="23"/>
      <c r="J65" s="23"/>
      <c r="K65" s="24"/>
      <c r="L65" s="24"/>
      <c r="M65" s="13"/>
      <c r="N65" s="25"/>
      <c r="O65" s="25"/>
    </row>
    <row r="66" spans="2:15" s="8" customFormat="1" ht="15" customHeight="1">
      <c r="B66" s="146" t="s">
        <v>0</v>
      </c>
      <c r="C66" s="146" t="s">
        <v>1</v>
      </c>
      <c r="D66" s="147" t="s">
        <v>2</v>
      </c>
      <c r="E66" s="153" t="s">
        <v>46</v>
      </c>
      <c r="F66" s="154"/>
      <c r="G66" s="154"/>
      <c r="H66" s="154"/>
      <c r="I66" s="154"/>
      <c r="J66" s="154"/>
      <c r="K66" s="154"/>
      <c r="L66" s="155"/>
      <c r="M66" s="146" t="s">
        <v>3</v>
      </c>
      <c r="N66" s="146" t="s">
        <v>4</v>
      </c>
      <c r="O66" s="146"/>
    </row>
    <row r="67" spans="2:15" s="8" customFormat="1" ht="14.25" customHeight="1">
      <c r="B67" s="146"/>
      <c r="C67" s="146"/>
      <c r="D67" s="147"/>
      <c r="E67" s="147" t="s">
        <v>47</v>
      </c>
      <c r="F67" s="147"/>
      <c r="G67" s="147" t="s">
        <v>48</v>
      </c>
      <c r="H67" s="147"/>
      <c r="I67" s="147" t="s">
        <v>49</v>
      </c>
      <c r="J67" s="147"/>
      <c r="K67" s="147" t="s">
        <v>50</v>
      </c>
      <c r="L67" s="147"/>
      <c r="M67" s="146"/>
      <c r="N67" s="146"/>
      <c r="O67" s="146"/>
    </row>
    <row r="68" spans="2:15" s="8" customFormat="1" ht="57" customHeight="1">
      <c r="B68" s="146"/>
      <c r="C68" s="146"/>
      <c r="D68" s="147"/>
      <c r="E68" s="15" t="s">
        <v>45</v>
      </c>
      <c r="F68" s="15" t="s">
        <v>109</v>
      </c>
      <c r="G68" s="15" t="s">
        <v>45</v>
      </c>
      <c r="H68" s="15" t="s">
        <v>109</v>
      </c>
      <c r="I68" s="15" t="s">
        <v>45</v>
      </c>
      <c r="J68" s="15" t="s">
        <v>109</v>
      </c>
      <c r="K68" s="15" t="s">
        <v>45</v>
      </c>
      <c r="L68" s="15" t="s">
        <v>109</v>
      </c>
      <c r="M68" s="146"/>
      <c r="N68" s="146"/>
      <c r="O68" s="146"/>
    </row>
    <row r="69" spans="2:15" s="8" customFormat="1" ht="21.75" customHeight="1">
      <c r="B69" s="152" t="s">
        <v>64</v>
      </c>
      <c r="C69" s="87" t="s">
        <v>13</v>
      </c>
      <c r="D69" s="10" t="s">
        <v>35</v>
      </c>
      <c r="E69" s="16">
        <v>8.8999999999999996E-2</v>
      </c>
      <c r="F69" s="16">
        <f t="shared" ref="F69:F71" si="10">E69+1%</f>
        <v>9.8999999999999991E-2</v>
      </c>
      <c r="G69" s="16">
        <v>0.105</v>
      </c>
      <c r="H69" s="18">
        <f>G69+1%</f>
        <v>0.11499999999999999</v>
      </c>
      <c r="I69" s="16">
        <f>G69+1%</f>
        <v>0.11499999999999999</v>
      </c>
      <c r="J69" s="16">
        <f>I69+1%</f>
        <v>0.12499999999999999</v>
      </c>
      <c r="K69" s="16">
        <f>I69</f>
        <v>0.11499999999999999</v>
      </c>
      <c r="L69" s="18">
        <f>K69+1%</f>
        <v>0.12499999999999999</v>
      </c>
      <c r="M69" s="141" t="s">
        <v>51</v>
      </c>
      <c r="N69" s="150" t="s">
        <v>10</v>
      </c>
      <c r="O69" s="141"/>
    </row>
    <row r="70" spans="2:15" s="8" customFormat="1" ht="21.75" customHeight="1">
      <c r="B70" s="87"/>
      <c r="C70" s="87"/>
      <c r="D70" s="10" t="s">
        <v>37</v>
      </c>
      <c r="E70" s="16">
        <v>9.9000000000000005E-2</v>
      </c>
      <c r="F70" s="16">
        <f t="shared" si="10"/>
        <v>0.109</v>
      </c>
      <c r="G70" s="16">
        <f>G69+1%</f>
        <v>0.11499999999999999</v>
      </c>
      <c r="H70" s="18">
        <f t="shared" ref="H70:H71" si="11">G70+1%</f>
        <v>0.12499999999999999</v>
      </c>
      <c r="I70" s="16">
        <f t="shared" ref="I70:I71" si="12">G70+1%</f>
        <v>0.12499999999999999</v>
      </c>
      <c r="J70" s="16">
        <f t="shared" ref="J70:J71" si="13">I70+1%</f>
        <v>0.13499999999999998</v>
      </c>
      <c r="K70" s="16">
        <f t="shared" ref="K70:K71" si="14">I70</f>
        <v>0.12499999999999999</v>
      </c>
      <c r="L70" s="18">
        <f t="shared" ref="L70:L71" si="15">K70+1%</f>
        <v>0.13499999999999998</v>
      </c>
      <c r="M70" s="141"/>
      <c r="N70" s="141"/>
      <c r="O70" s="141"/>
    </row>
    <row r="71" spans="2:15" s="8" customFormat="1" ht="21.75" customHeight="1">
      <c r="B71" s="87"/>
      <c r="C71" s="87"/>
      <c r="D71" s="10" t="s">
        <v>53</v>
      </c>
      <c r="E71" s="16">
        <v>0.109</v>
      </c>
      <c r="F71" s="16">
        <f t="shared" si="10"/>
        <v>0.11899999999999999</v>
      </c>
      <c r="G71" s="16">
        <f>G70+1%</f>
        <v>0.12499999999999999</v>
      </c>
      <c r="H71" s="18">
        <f t="shared" si="11"/>
        <v>0.13499999999999998</v>
      </c>
      <c r="I71" s="16">
        <f t="shared" si="12"/>
        <v>0.13499999999999998</v>
      </c>
      <c r="J71" s="16">
        <f t="shared" si="13"/>
        <v>0.14499999999999999</v>
      </c>
      <c r="K71" s="16">
        <f t="shared" si="14"/>
        <v>0.13499999999999998</v>
      </c>
      <c r="L71" s="18">
        <f t="shared" si="15"/>
        <v>0.14499999999999999</v>
      </c>
      <c r="M71" s="141"/>
      <c r="N71" s="141"/>
      <c r="O71" s="141"/>
    </row>
    <row r="72" spans="2:15" s="8" customFormat="1" ht="14.25" customHeight="1">
      <c r="B72" s="87" t="s">
        <v>97</v>
      </c>
      <c r="C72" s="87" t="s">
        <v>13</v>
      </c>
      <c r="D72" s="10" t="s">
        <v>35</v>
      </c>
      <c r="E72" s="16">
        <v>9.9000000000000005E-2</v>
      </c>
      <c r="F72" s="16">
        <f>E72+1%</f>
        <v>0.109</v>
      </c>
      <c r="G72" s="16">
        <v>0.115</v>
      </c>
      <c r="H72" s="18">
        <f>G72+1%</f>
        <v>0.125</v>
      </c>
      <c r="I72" s="16">
        <f>G72+1%</f>
        <v>0.125</v>
      </c>
      <c r="J72" s="16">
        <f>I72+1%</f>
        <v>0.13500000000000001</v>
      </c>
      <c r="K72" s="16">
        <f>I72</f>
        <v>0.125</v>
      </c>
      <c r="L72" s="18">
        <f>K72+1%</f>
        <v>0.13500000000000001</v>
      </c>
      <c r="M72" s="141" t="s">
        <v>51</v>
      </c>
      <c r="N72" s="150" t="s">
        <v>52</v>
      </c>
      <c r="O72" s="141"/>
    </row>
    <row r="73" spans="2:15" s="8" customFormat="1" ht="14.25" customHeight="1">
      <c r="B73" s="87"/>
      <c r="C73" s="87"/>
      <c r="D73" s="10" t="s">
        <v>37</v>
      </c>
      <c r="E73" s="16">
        <v>0.109</v>
      </c>
      <c r="F73" s="16">
        <f>E73+1%</f>
        <v>0.11899999999999999</v>
      </c>
      <c r="G73" s="16">
        <f>G72+1%</f>
        <v>0.125</v>
      </c>
      <c r="H73" s="18">
        <f t="shared" ref="H73:H74" si="16">G73+1%</f>
        <v>0.13500000000000001</v>
      </c>
      <c r="I73" s="16">
        <f t="shared" ref="I73:I74" si="17">G73+1%</f>
        <v>0.13500000000000001</v>
      </c>
      <c r="J73" s="16">
        <f t="shared" ref="J73:J74" si="18">I73+1%</f>
        <v>0.14500000000000002</v>
      </c>
      <c r="K73" s="16">
        <f t="shared" ref="K73:K74" si="19">I73</f>
        <v>0.13500000000000001</v>
      </c>
      <c r="L73" s="18">
        <f t="shared" ref="L73:L74" si="20">K73+1%</f>
        <v>0.14500000000000002</v>
      </c>
      <c r="M73" s="141"/>
      <c r="N73" s="141"/>
      <c r="O73" s="141"/>
    </row>
    <row r="74" spans="2:15" s="8" customFormat="1" ht="14.25" customHeight="1">
      <c r="B74" s="87"/>
      <c r="C74" s="87"/>
      <c r="D74" s="10" t="s">
        <v>53</v>
      </c>
      <c r="E74" s="16">
        <v>0.11899999999999999</v>
      </c>
      <c r="F74" s="16">
        <f>E74+1%</f>
        <v>0.129</v>
      </c>
      <c r="G74" s="16">
        <f>G73+1%</f>
        <v>0.13500000000000001</v>
      </c>
      <c r="H74" s="18">
        <f t="shared" si="16"/>
        <v>0.14500000000000002</v>
      </c>
      <c r="I74" s="16">
        <f t="shared" si="17"/>
        <v>0.14500000000000002</v>
      </c>
      <c r="J74" s="16">
        <f t="shared" si="18"/>
        <v>0.15500000000000003</v>
      </c>
      <c r="K74" s="16">
        <f t="shared" si="19"/>
        <v>0.14500000000000002</v>
      </c>
      <c r="L74" s="18">
        <f t="shared" si="20"/>
        <v>0.15500000000000003</v>
      </c>
      <c r="M74" s="141"/>
      <c r="N74" s="141"/>
      <c r="O74" s="141"/>
    </row>
    <row r="75" spans="2:15" s="8" customFormat="1" ht="14.25" customHeight="1">
      <c r="B75" s="87" t="s">
        <v>100</v>
      </c>
      <c r="C75" s="87" t="s">
        <v>13</v>
      </c>
      <c r="D75" s="44" t="s">
        <v>35</v>
      </c>
      <c r="E75" s="49" t="s">
        <v>8</v>
      </c>
      <c r="F75" s="49"/>
      <c r="G75" s="16">
        <v>7.4999999999999997E-2</v>
      </c>
      <c r="H75" s="16">
        <v>9.5000000000000001E-2</v>
      </c>
      <c r="I75" s="16">
        <v>9.9000000000000005E-2</v>
      </c>
      <c r="J75" s="16">
        <v>0.115</v>
      </c>
      <c r="K75" s="16">
        <v>0.115</v>
      </c>
      <c r="L75" s="16">
        <v>0.13</v>
      </c>
      <c r="M75" s="141" t="s">
        <v>96</v>
      </c>
      <c r="N75" s="150" t="s">
        <v>52</v>
      </c>
      <c r="O75" s="150"/>
    </row>
    <row r="76" spans="2:15" s="8" customFormat="1" ht="14.25" customHeight="1">
      <c r="B76" s="87"/>
      <c r="C76" s="87"/>
      <c r="D76" s="10" t="s">
        <v>37</v>
      </c>
      <c r="E76" s="49"/>
      <c r="F76" s="49"/>
      <c r="G76" s="16">
        <v>9.5000000000000001E-2</v>
      </c>
      <c r="H76" s="16">
        <v>0.11</v>
      </c>
      <c r="I76" s="16">
        <v>0.105</v>
      </c>
      <c r="J76" s="16">
        <v>0.12</v>
      </c>
      <c r="K76" s="16">
        <v>0.125</v>
      </c>
      <c r="L76" s="16">
        <v>0.14000000000000001</v>
      </c>
      <c r="M76" s="141"/>
      <c r="N76" s="150"/>
      <c r="O76" s="150"/>
    </row>
    <row r="77" spans="2:15" s="8" customFormat="1" ht="17.25" customHeight="1">
      <c r="B77" s="87"/>
      <c r="C77" s="87"/>
      <c r="D77" s="10" t="s">
        <v>95</v>
      </c>
      <c r="E77" s="49"/>
      <c r="F77" s="49"/>
      <c r="G77" s="16">
        <v>0.12</v>
      </c>
      <c r="H77" s="16">
        <v>0.13500000000000001</v>
      </c>
      <c r="I77" s="16">
        <v>0.13</v>
      </c>
      <c r="J77" s="16">
        <v>0.14499999999999999</v>
      </c>
      <c r="K77" s="16">
        <v>0.13500000000000001</v>
      </c>
      <c r="L77" s="16">
        <v>0.15</v>
      </c>
      <c r="M77" s="141"/>
      <c r="N77" s="150"/>
      <c r="O77" s="150"/>
    </row>
    <row r="78" spans="2:15" s="8" customFormat="1" ht="32.25" customHeight="1">
      <c r="B78" s="87"/>
      <c r="C78" s="151" t="s">
        <v>101</v>
      </c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</row>
    <row r="79" spans="2:15" s="8" customFormat="1" ht="31.5" customHeight="1">
      <c r="B79" s="87"/>
      <c r="C79" s="151" t="s">
        <v>102</v>
      </c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</row>
    <row r="80" spans="2:15" s="8" customFormat="1" ht="3.75" customHeight="1"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</row>
    <row r="81" spans="2:15" s="8" customFormat="1" ht="23.25" customHeight="1">
      <c r="B81" s="146" t="s">
        <v>0</v>
      </c>
      <c r="C81" s="146" t="s">
        <v>1</v>
      </c>
      <c r="D81" s="147" t="s">
        <v>2</v>
      </c>
      <c r="E81" s="146" t="s">
        <v>54</v>
      </c>
      <c r="F81" s="146"/>
      <c r="G81" s="146"/>
      <c r="H81" s="146"/>
      <c r="I81" s="146" t="s">
        <v>55</v>
      </c>
      <c r="J81" s="146"/>
      <c r="K81" s="146"/>
      <c r="L81" s="146"/>
      <c r="M81" s="146" t="s">
        <v>3</v>
      </c>
      <c r="N81" s="146" t="s">
        <v>4</v>
      </c>
      <c r="O81" s="146"/>
    </row>
    <row r="82" spans="2:15" s="8" customFormat="1" ht="36.75" customHeight="1">
      <c r="B82" s="146"/>
      <c r="C82" s="146"/>
      <c r="D82" s="147"/>
      <c r="E82" s="148" t="s">
        <v>112</v>
      </c>
      <c r="F82" s="149"/>
      <c r="G82" s="149" t="s">
        <v>56</v>
      </c>
      <c r="H82" s="149"/>
      <c r="I82" s="148" t="s">
        <v>112</v>
      </c>
      <c r="J82" s="149"/>
      <c r="K82" s="149" t="s">
        <v>56</v>
      </c>
      <c r="L82" s="149"/>
      <c r="M82" s="146"/>
      <c r="N82" s="146"/>
      <c r="O82" s="146"/>
    </row>
    <row r="83" spans="2:15" s="8" customFormat="1" ht="12.75" customHeight="1">
      <c r="B83" s="87" t="s">
        <v>113</v>
      </c>
      <c r="C83" s="87" t="s">
        <v>34</v>
      </c>
      <c r="D83" s="10" t="s">
        <v>35</v>
      </c>
      <c r="E83" s="46">
        <v>8.3299999999999999E-2</v>
      </c>
      <c r="F83" s="46"/>
      <c r="G83" s="48">
        <f t="shared" ref="G83:G91" si="21">E83-1%</f>
        <v>7.3300000000000004E-2</v>
      </c>
      <c r="H83" s="48"/>
      <c r="I83" s="49">
        <f t="shared" ref="I83:I91" si="22">E83+3%</f>
        <v>0.1133</v>
      </c>
      <c r="J83" s="49"/>
      <c r="K83" s="49">
        <f t="shared" ref="K83:K91" si="23">G83+3%</f>
        <v>0.1033</v>
      </c>
      <c r="L83" s="49"/>
      <c r="M83" s="29" t="s">
        <v>57</v>
      </c>
      <c r="N83" s="141" t="s">
        <v>16</v>
      </c>
      <c r="O83" s="141"/>
    </row>
    <row r="84" spans="2:15" s="8" customFormat="1" ht="12.75" customHeight="1">
      <c r="B84" s="87"/>
      <c r="C84" s="87"/>
      <c r="D84" s="10" t="s">
        <v>35</v>
      </c>
      <c r="E84" s="47">
        <v>0.11899999999999999</v>
      </c>
      <c r="F84" s="47"/>
      <c r="G84" s="47">
        <f t="shared" si="21"/>
        <v>0.109</v>
      </c>
      <c r="H84" s="47"/>
      <c r="I84" s="49">
        <f t="shared" si="22"/>
        <v>0.14899999999999999</v>
      </c>
      <c r="J84" s="49"/>
      <c r="K84" s="49">
        <f t="shared" si="23"/>
        <v>0.13900000000000001</v>
      </c>
      <c r="L84" s="49"/>
      <c r="M84" s="141" t="s">
        <v>58</v>
      </c>
      <c r="N84" s="141"/>
      <c r="O84" s="141"/>
    </row>
    <row r="85" spans="2:15" s="8" customFormat="1" ht="12.75" customHeight="1">
      <c r="B85" s="87"/>
      <c r="C85" s="87"/>
      <c r="D85" s="10" t="s">
        <v>37</v>
      </c>
      <c r="E85" s="47">
        <v>0.129</v>
      </c>
      <c r="F85" s="47"/>
      <c r="G85" s="47">
        <f t="shared" si="21"/>
        <v>0.11900000000000001</v>
      </c>
      <c r="H85" s="47"/>
      <c r="I85" s="49">
        <f t="shared" si="22"/>
        <v>0.159</v>
      </c>
      <c r="J85" s="49"/>
      <c r="K85" s="49">
        <f t="shared" si="23"/>
        <v>0.14900000000000002</v>
      </c>
      <c r="L85" s="49"/>
      <c r="M85" s="141"/>
      <c r="N85" s="141"/>
      <c r="O85" s="141"/>
    </row>
    <row r="86" spans="2:15" s="8" customFormat="1" ht="12.75" customHeight="1">
      <c r="B86" s="87"/>
      <c r="C86" s="87"/>
      <c r="D86" s="10" t="s">
        <v>35</v>
      </c>
      <c r="E86" s="46">
        <v>0.129</v>
      </c>
      <c r="F86" s="46"/>
      <c r="G86" s="48">
        <f t="shared" si="21"/>
        <v>0.11900000000000001</v>
      </c>
      <c r="H86" s="48"/>
      <c r="I86" s="49">
        <f t="shared" si="22"/>
        <v>0.159</v>
      </c>
      <c r="J86" s="49"/>
      <c r="K86" s="49">
        <f t="shared" si="23"/>
        <v>0.14900000000000002</v>
      </c>
      <c r="L86" s="49"/>
      <c r="M86" s="141" t="s">
        <v>59</v>
      </c>
      <c r="N86" s="141"/>
      <c r="O86" s="141"/>
    </row>
    <row r="87" spans="2:15" s="8" customFormat="1" ht="12.75" customHeight="1">
      <c r="B87" s="87"/>
      <c r="C87" s="87"/>
      <c r="D87" s="10" t="s">
        <v>37</v>
      </c>
      <c r="E87" s="46">
        <v>0.13900000000000001</v>
      </c>
      <c r="F87" s="46"/>
      <c r="G87" s="48">
        <f t="shared" si="21"/>
        <v>0.129</v>
      </c>
      <c r="H87" s="48"/>
      <c r="I87" s="49">
        <f t="shared" si="22"/>
        <v>0.16900000000000001</v>
      </c>
      <c r="J87" s="49"/>
      <c r="K87" s="49">
        <f t="shared" si="23"/>
        <v>0.159</v>
      </c>
      <c r="L87" s="49"/>
      <c r="M87" s="141"/>
      <c r="N87" s="141"/>
      <c r="O87" s="141"/>
    </row>
    <row r="88" spans="2:15" s="8" customFormat="1" ht="12.75" customHeight="1">
      <c r="B88" s="87"/>
      <c r="C88" s="87"/>
      <c r="D88" s="10" t="s">
        <v>35</v>
      </c>
      <c r="E88" s="47">
        <v>0.13400000000000001</v>
      </c>
      <c r="F88" s="47"/>
      <c r="G88" s="47">
        <f t="shared" si="21"/>
        <v>0.12400000000000001</v>
      </c>
      <c r="H88" s="47"/>
      <c r="I88" s="49">
        <f t="shared" si="22"/>
        <v>0.16400000000000001</v>
      </c>
      <c r="J88" s="49"/>
      <c r="K88" s="49">
        <f t="shared" si="23"/>
        <v>0.15400000000000003</v>
      </c>
      <c r="L88" s="49"/>
      <c r="M88" s="141" t="s">
        <v>60</v>
      </c>
      <c r="N88" s="141"/>
      <c r="O88" s="141"/>
    </row>
    <row r="89" spans="2:15" s="8" customFormat="1" ht="12.75" customHeight="1">
      <c r="B89" s="87"/>
      <c r="C89" s="87"/>
      <c r="D89" s="10" t="s">
        <v>37</v>
      </c>
      <c r="E89" s="47">
        <v>0.14399999999999999</v>
      </c>
      <c r="F89" s="47"/>
      <c r="G89" s="47">
        <f t="shared" si="21"/>
        <v>0.13399999999999998</v>
      </c>
      <c r="H89" s="47"/>
      <c r="I89" s="49">
        <f t="shared" si="22"/>
        <v>0.17399999999999999</v>
      </c>
      <c r="J89" s="49"/>
      <c r="K89" s="49">
        <f t="shared" si="23"/>
        <v>0.16399999999999998</v>
      </c>
      <c r="L89" s="49"/>
      <c r="M89" s="141"/>
      <c r="N89" s="141"/>
      <c r="O89" s="141"/>
    </row>
    <row r="90" spans="2:15" s="8" customFormat="1" ht="12.75" customHeight="1">
      <c r="B90" s="87"/>
      <c r="C90" s="87"/>
      <c r="D90" s="10" t="s">
        <v>35</v>
      </c>
      <c r="E90" s="46">
        <v>0.13400000000000001</v>
      </c>
      <c r="F90" s="46"/>
      <c r="G90" s="48">
        <f t="shared" si="21"/>
        <v>0.12400000000000001</v>
      </c>
      <c r="H90" s="48"/>
      <c r="I90" s="49">
        <f t="shared" si="22"/>
        <v>0.16400000000000001</v>
      </c>
      <c r="J90" s="49"/>
      <c r="K90" s="49">
        <f t="shared" si="23"/>
        <v>0.15400000000000003</v>
      </c>
      <c r="L90" s="49"/>
      <c r="M90" s="141" t="s">
        <v>61</v>
      </c>
      <c r="N90" s="141"/>
      <c r="O90" s="141"/>
    </row>
    <row r="91" spans="2:15" s="8" customFormat="1" ht="12.75" customHeight="1">
      <c r="B91" s="87"/>
      <c r="C91" s="87"/>
      <c r="D91" s="10" t="s">
        <v>37</v>
      </c>
      <c r="E91" s="46">
        <v>0.14399999999999999</v>
      </c>
      <c r="F91" s="46"/>
      <c r="G91" s="48">
        <f t="shared" si="21"/>
        <v>0.13399999999999998</v>
      </c>
      <c r="H91" s="48"/>
      <c r="I91" s="49">
        <f t="shared" si="22"/>
        <v>0.17399999999999999</v>
      </c>
      <c r="J91" s="49"/>
      <c r="K91" s="49">
        <f t="shared" si="23"/>
        <v>0.16399999999999998</v>
      </c>
      <c r="L91" s="49"/>
      <c r="M91" s="141"/>
      <c r="N91" s="141"/>
      <c r="O91" s="141"/>
    </row>
    <row r="92" spans="2:15" s="8" customFormat="1" ht="12.75" customHeight="1">
      <c r="B92" s="144" t="s">
        <v>114</v>
      </c>
      <c r="C92" s="144" t="s">
        <v>34</v>
      </c>
      <c r="D92" s="43" t="s">
        <v>35</v>
      </c>
      <c r="E92" s="59">
        <v>7.9000000000000001E-2</v>
      </c>
      <c r="F92" s="59"/>
      <c r="G92" s="59">
        <v>6.3299999999999995E-2</v>
      </c>
      <c r="H92" s="59"/>
      <c r="I92" s="50" t="s">
        <v>8</v>
      </c>
      <c r="J92" s="51"/>
      <c r="K92" s="51"/>
      <c r="L92" s="52"/>
      <c r="M92" s="45" t="s">
        <v>57</v>
      </c>
      <c r="N92" s="256" t="s">
        <v>16</v>
      </c>
      <c r="O92" s="256"/>
    </row>
    <row r="93" spans="2:15" s="8" customFormat="1" ht="12.75" customHeight="1">
      <c r="B93" s="144"/>
      <c r="C93" s="144"/>
      <c r="D93" s="43" t="s">
        <v>35</v>
      </c>
      <c r="E93" s="60">
        <v>0.109</v>
      </c>
      <c r="F93" s="60"/>
      <c r="G93" s="60">
        <v>9.9000000000000005E-2</v>
      </c>
      <c r="H93" s="60"/>
      <c r="I93" s="53"/>
      <c r="J93" s="54"/>
      <c r="K93" s="54"/>
      <c r="L93" s="55"/>
      <c r="M93" s="256" t="s">
        <v>58</v>
      </c>
      <c r="N93" s="256"/>
      <c r="O93" s="256"/>
    </row>
    <row r="94" spans="2:15" s="8" customFormat="1" ht="12.75" customHeight="1">
      <c r="B94" s="144"/>
      <c r="C94" s="144"/>
      <c r="D94" s="43" t="s">
        <v>37</v>
      </c>
      <c r="E94" s="60">
        <v>0.11899999999999999</v>
      </c>
      <c r="F94" s="60"/>
      <c r="G94" s="60">
        <v>0.109</v>
      </c>
      <c r="H94" s="60"/>
      <c r="I94" s="53"/>
      <c r="J94" s="54"/>
      <c r="K94" s="54"/>
      <c r="L94" s="55"/>
      <c r="M94" s="256"/>
      <c r="N94" s="256"/>
      <c r="O94" s="256"/>
    </row>
    <row r="95" spans="2:15" s="8" customFormat="1" ht="12.75" customHeight="1">
      <c r="B95" s="144"/>
      <c r="C95" s="144"/>
      <c r="D95" s="43" t="s">
        <v>35</v>
      </c>
      <c r="E95" s="59">
        <v>0.11899999999999999</v>
      </c>
      <c r="F95" s="59"/>
      <c r="G95" s="59">
        <v>0.109</v>
      </c>
      <c r="H95" s="59"/>
      <c r="I95" s="53"/>
      <c r="J95" s="54"/>
      <c r="K95" s="54"/>
      <c r="L95" s="55"/>
      <c r="M95" s="256" t="s">
        <v>59</v>
      </c>
      <c r="N95" s="256"/>
      <c r="O95" s="256"/>
    </row>
    <row r="96" spans="2:15" s="8" customFormat="1" ht="12.75" customHeight="1">
      <c r="B96" s="144"/>
      <c r="C96" s="144"/>
      <c r="D96" s="43" t="s">
        <v>37</v>
      </c>
      <c r="E96" s="59">
        <v>0.129</v>
      </c>
      <c r="F96" s="59"/>
      <c r="G96" s="59">
        <v>0.11899999999999999</v>
      </c>
      <c r="H96" s="59"/>
      <c r="I96" s="53"/>
      <c r="J96" s="54"/>
      <c r="K96" s="54"/>
      <c r="L96" s="55"/>
      <c r="M96" s="256"/>
      <c r="N96" s="256"/>
      <c r="O96" s="256"/>
    </row>
    <row r="97" spans="2:15" s="8" customFormat="1" ht="12.75" customHeight="1">
      <c r="B97" s="144"/>
      <c r="C97" s="144"/>
      <c r="D97" s="43" t="s">
        <v>35</v>
      </c>
      <c r="E97" s="60">
        <v>0.124</v>
      </c>
      <c r="F97" s="60"/>
      <c r="G97" s="60">
        <v>0.114</v>
      </c>
      <c r="H97" s="60"/>
      <c r="I97" s="53"/>
      <c r="J97" s="54"/>
      <c r="K97" s="54"/>
      <c r="L97" s="55"/>
      <c r="M97" s="256" t="s">
        <v>60</v>
      </c>
      <c r="N97" s="256"/>
      <c r="O97" s="256"/>
    </row>
    <row r="98" spans="2:15" s="8" customFormat="1" ht="12.75" customHeight="1">
      <c r="B98" s="144"/>
      <c r="C98" s="144"/>
      <c r="D98" s="43" t="s">
        <v>37</v>
      </c>
      <c r="E98" s="60">
        <v>0.13400000000000001</v>
      </c>
      <c r="F98" s="60"/>
      <c r="G98" s="60">
        <v>0.124</v>
      </c>
      <c r="H98" s="60"/>
      <c r="I98" s="53"/>
      <c r="J98" s="54"/>
      <c r="K98" s="54"/>
      <c r="L98" s="55"/>
      <c r="M98" s="256"/>
      <c r="N98" s="256"/>
      <c r="O98" s="256"/>
    </row>
    <row r="99" spans="2:15" s="8" customFormat="1" ht="12.75" customHeight="1">
      <c r="B99" s="144"/>
      <c r="C99" s="144"/>
      <c r="D99" s="43" t="s">
        <v>35</v>
      </c>
      <c r="E99" s="59">
        <v>0.124</v>
      </c>
      <c r="F99" s="59"/>
      <c r="G99" s="59">
        <v>0.114</v>
      </c>
      <c r="H99" s="59"/>
      <c r="I99" s="53"/>
      <c r="J99" s="54"/>
      <c r="K99" s="54"/>
      <c r="L99" s="55"/>
      <c r="M99" s="256" t="s">
        <v>61</v>
      </c>
      <c r="N99" s="256"/>
      <c r="O99" s="256"/>
    </row>
    <row r="100" spans="2:15" s="8" customFormat="1" ht="12.75" customHeight="1">
      <c r="B100" s="144"/>
      <c r="C100" s="144"/>
      <c r="D100" s="43" t="s">
        <v>37</v>
      </c>
      <c r="E100" s="59">
        <v>0.13400000000000001</v>
      </c>
      <c r="F100" s="59"/>
      <c r="G100" s="59">
        <v>0.124</v>
      </c>
      <c r="H100" s="59"/>
      <c r="I100" s="56"/>
      <c r="J100" s="57"/>
      <c r="K100" s="57"/>
      <c r="L100" s="58"/>
      <c r="M100" s="256"/>
      <c r="N100" s="256"/>
      <c r="O100" s="256"/>
    </row>
    <row r="101" spans="2:15" ht="18" customHeight="1">
      <c r="B101" s="142" t="s">
        <v>19</v>
      </c>
      <c r="C101" s="142"/>
      <c r="D101" s="142"/>
      <c r="E101" s="142"/>
      <c r="F101" s="142"/>
      <c r="G101" s="142"/>
      <c r="H101" s="142"/>
      <c r="I101" s="143"/>
      <c r="J101" s="143"/>
      <c r="K101" s="143"/>
      <c r="L101" s="143"/>
      <c r="M101" s="143"/>
      <c r="N101" s="143"/>
      <c r="O101" s="143"/>
    </row>
    <row r="102" spans="2:15" ht="14.25" customHeight="1">
      <c r="B102" s="100" t="s">
        <v>0</v>
      </c>
      <c r="C102" s="100" t="s">
        <v>1</v>
      </c>
      <c r="D102" s="130" t="s">
        <v>2</v>
      </c>
      <c r="E102" s="61" t="s">
        <v>26</v>
      </c>
      <c r="F102" s="95"/>
      <c r="G102" s="95"/>
      <c r="H102" s="65"/>
      <c r="I102" s="61" t="s">
        <v>27</v>
      </c>
      <c r="J102" s="95"/>
      <c r="K102" s="95"/>
      <c r="L102" s="65"/>
      <c r="M102" s="100" t="s">
        <v>3</v>
      </c>
      <c r="N102" s="100" t="s">
        <v>4</v>
      </c>
      <c r="O102" s="100"/>
    </row>
    <row r="103" spans="2:15" ht="26.25" customHeight="1">
      <c r="B103" s="100"/>
      <c r="C103" s="100"/>
      <c r="D103" s="130"/>
      <c r="E103" s="113" t="s">
        <v>108</v>
      </c>
      <c r="F103" s="114"/>
      <c r="G103" s="113" t="s">
        <v>29</v>
      </c>
      <c r="H103" s="114"/>
      <c r="I103" s="113" t="s">
        <v>108</v>
      </c>
      <c r="J103" s="114"/>
      <c r="K103" s="113" t="s">
        <v>29</v>
      </c>
      <c r="L103" s="114"/>
      <c r="M103" s="100"/>
      <c r="N103" s="100"/>
      <c r="O103" s="100"/>
    </row>
    <row r="104" spans="2:15" ht="23.25" customHeight="1">
      <c r="B104" s="90" t="s">
        <v>15</v>
      </c>
      <c r="C104" s="28" t="s">
        <v>28</v>
      </c>
      <c r="D104" s="31" t="s">
        <v>7</v>
      </c>
      <c r="E104" s="86">
        <v>0.16700000000000001</v>
      </c>
      <c r="F104" s="86"/>
      <c r="G104" s="86">
        <f t="shared" ref="G104:G111" si="24">E104-1.5%</f>
        <v>0.15200000000000002</v>
      </c>
      <c r="H104" s="86"/>
      <c r="I104" s="86">
        <f t="shared" ref="I104:I111" si="25">E104+3%</f>
        <v>0.19700000000000001</v>
      </c>
      <c r="J104" s="86"/>
      <c r="K104" s="86">
        <f>I104-1.5%</f>
        <v>0.182</v>
      </c>
      <c r="L104" s="86"/>
      <c r="M104" s="183" t="s">
        <v>9</v>
      </c>
      <c r="N104" s="82" t="s">
        <v>16</v>
      </c>
      <c r="O104" s="83"/>
    </row>
    <row r="105" spans="2:15" ht="20.25" customHeight="1">
      <c r="B105" s="90"/>
      <c r="C105" s="28" t="s">
        <v>6</v>
      </c>
      <c r="D105" s="31" t="s">
        <v>11</v>
      </c>
      <c r="E105" s="86">
        <f>E104+1%</f>
        <v>0.17700000000000002</v>
      </c>
      <c r="F105" s="86"/>
      <c r="G105" s="86">
        <f t="shared" si="24"/>
        <v>0.16200000000000003</v>
      </c>
      <c r="H105" s="86"/>
      <c r="I105" s="86">
        <f>E105+2%</f>
        <v>0.19700000000000001</v>
      </c>
      <c r="J105" s="86"/>
      <c r="K105" s="86">
        <f>G105+3%</f>
        <v>0.19200000000000003</v>
      </c>
      <c r="L105" s="86"/>
      <c r="M105" s="183"/>
      <c r="N105" s="84"/>
      <c r="O105" s="85"/>
    </row>
    <row r="106" spans="2:15" ht="23.25" customHeight="1">
      <c r="B106" s="90" t="s">
        <v>17</v>
      </c>
      <c r="C106" s="28" t="s">
        <v>28</v>
      </c>
      <c r="D106" s="31" t="s">
        <v>7</v>
      </c>
      <c r="E106" s="86">
        <f>E104+2%</f>
        <v>0.187</v>
      </c>
      <c r="F106" s="86"/>
      <c r="G106" s="86">
        <f t="shared" si="24"/>
        <v>0.17199999999999999</v>
      </c>
      <c r="H106" s="86"/>
      <c r="I106" s="86">
        <f t="shared" si="25"/>
        <v>0.217</v>
      </c>
      <c r="J106" s="86"/>
      <c r="K106" s="86">
        <f t="shared" ref="K106:K111" si="26">I106-1.5%</f>
        <v>0.20200000000000001</v>
      </c>
      <c r="L106" s="86"/>
      <c r="M106" s="183"/>
      <c r="N106" s="84"/>
      <c r="O106" s="85"/>
    </row>
    <row r="107" spans="2:15" ht="23.25" customHeight="1">
      <c r="B107" s="90"/>
      <c r="C107" s="28" t="s">
        <v>6</v>
      </c>
      <c r="D107" s="31" t="s">
        <v>11</v>
      </c>
      <c r="E107" s="86">
        <f>E105+2%</f>
        <v>0.19700000000000001</v>
      </c>
      <c r="F107" s="86"/>
      <c r="G107" s="86">
        <f t="shared" si="24"/>
        <v>0.182</v>
      </c>
      <c r="H107" s="86"/>
      <c r="I107" s="86">
        <f t="shared" si="25"/>
        <v>0.22700000000000001</v>
      </c>
      <c r="J107" s="86"/>
      <c r="K107" s="86">
        <f t="shared" si="26"/>
        <v>0.21200000000000002</v>
      </c>
      <c r="L107" s="86"/>
      <c r="M107" s="183"/>
      <c r="N107" s="84"/>
      <c r="O107" s="85"/>
    </row>
    <row r="108" spans="2:15" s="8" customFormat="1" ht="30.75" customHeight="1">
      <c r="B108" s="87" t="s">
        <v>38</v>
      </c>
      <c r="C108" s="28" t="s">
        <v>28</v>
      </c>
      <c r="D108" s="31" t="s">
        <v>7</v>
      </c>
      <c r="E108" s="86">
        <f>E104+0.5%</f>
        <v>0.17200000000000001</v>
      </c>
      <c r="F108" s="86"/>
      <c r="G108" s="86">
        <f>G104+0.5%</f>
        <v>0.15700000000000003</v>
      </c>
      <c r="H108" s="86"/>
      <c r="I108" s="86">
        <f t="shared" ref="I108:I109" si="27">I104+0.5%</f>
        <v>0.20200000000000001</v>
      </c>
      <c r="J108" s="86"/>
      <c r="K108" s="86">
        <f t="shared" ref="K108:K109" si="28">K104+0.5%</f>
        <v>0.187</v>
      </c>
      <c r="L108" s="86"/>
      <c r="M108" s="88" t="s">
        <v>9</v>
      </c>
      <c r="N108" s="84"/>
      <c r="O108" s="85"/>
    </row>
    <row r="109" spans="2:15" s="8" customFormat="1" ht="30.75" customHeight="1">
      <c r="B109" s="87"/>
      <c r="C109" s="28" t="s">
        <v>6</v>
      </c>
      <c r="D109" s="31" t="s">
        <v>11</v>
      </c>
      <c r="E109" s="86">
        <f>E105+0.5%</f>
        <v>0.18200000000000002</v>
      </c>
      <c r="F109" s="86"/>
      <c r="G109" s="86">
        <f t="shared" ref="G109" si="29">G105+0.5%</f>
        <v>0.16700000000000004</v>
      </c>
      <c r="H109" s="86"/>
      <c r="I109" s="86">
        <f t="shared" si="27"/>
        <v>0.20200000000000001</v>
      </c>
      <c r="J109" s="86"/>
      <c r="K109" s="86">
        <f t="shared" si="28"/>
        <v>0.19700000000000004</v>
      </c>
      <c r="L109" s="86"/>
      <c r="M109" s="89"/>
      <c r="N109" s="84"/>
      <c r="O109" s="85"/>
    </row>
    <row r="110" spans="2:15" ht="40.5" customHeight="1">
      <c r="B110" s="126" t="s">
        <v>82</v>
      </c>
      <c r="C110" s="27" t="s">
        <v>28</v>
      </c>
      <c r="D110" s="30" t="s">
        <v>7</v>
      </c>
      <c r="E110" s="128">
        <f>E104-1%</f>
        <v>0.157</v>
      </c>
      <c r="F110" s="128"/>
      <c r="G110" s="128">
        <f t="shared" si="24"/>
        <v>0.14200000000000002</v>
      </c>
      <c r="H110" s="128"/>
      <c r="I110" s="128">
        <f t="shared" si="25"/>
        <v>0.187</v>
      </c>
      <c r="J110" s="128"/>
      <c r="K110" s="128">
        <f t="shared" si="26"/>
        <v>0.17199999999999999</v>
      </c>
      <c r="L110" s="128"/>
      <c r="M110" s="129" t="s">
        <v>9</v>
      </c>
      <c r="N110" s="112" t="s">
        <v>16</v>
      </c>
      <c r="O110" s="112"/>
    </row>
    <row r="111" spans="2:15" ht="62.25" customHeight="1">
      <c r="B111" s="127"/>
      <c r="C111" s="27" t="s">
        <v>6</v>
      </c>
      <c r="D111" s="30" t="s">
        <v>11</v>
      </c>
      <c r="E111" s="128">
        <f>E110+1%</f>
        <v>0.16700000000000001</v>
      </c>
      <c r="F111" s="128"/>
      <c r="G111" s="128">
        <f t="shared" si="24"/>
        <v>0.15200000000000002</v>
      </c>
      <c r="H111" s="128"/>
      <c r="I111" s="128">
        <f t="shared" si="25"/>
        <v>0.19700000000000001</v>
      </c>
      <c r="J111" s="128"/>
      <c r="K111" s="128">
        <f t="shared" si="26"/>
        <v>0.182</v>
      </c>
      <c r="L111" s="128"/>
      <c r="M111" s="129"/>
      <c r="N111" s="112"/>
      <c r="O111" s="112"/>
    </row>
    <row r="112" spans="2:15" ht="16.5" customHeight="1">
      <c r="B112" s="111" t="s">
        <v>24</v>
      </c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</row>
    <row r="113" spans="2:15" ht="12.75" customHeight="1">
      <c r="B113" s="100" t="s">
        <v>0</v>
      </c>
      <c r="C113" s="100" t="s">
        <v>1</v>
      </c>
      <c r="D113" s="130" t="s">
        <v>2</v>
      </c>
      <c r="E113" s="61" t="s">
        <v>26</v>
      </c>
      <c r="F113" s="95"/>
      <c r="G113" s="95"/>
      <c r="H113" s="65"/>
      <c r="I113" s="61" t="s">
        <v>27</v>
      </c>
      <c r="J113" s="95"/>
      <c r="K113" s="95"/>
      <c r="L113" s="65"/>
      <c r="M113" s="100" t="s">
        <v>3</v>
      </c>
      <c r="N113" s="100" t="s">
        <v>4</v>
      </c>
      <c r="O113" s="100"/>
    </row>
    <row r="114" spans="2:15" ht="26.25" customHeight="1">
      <c r="B114" s="100"/>
      <c r="C114" s="100"/>
      <c r="D114" s="130"/>
      <c r="E114" s="113" t="s">
        <v>108</v>
      </c>
      <c r="F114" s="114"/>
      <c r="G114" s="113" t="s">
        <v>29</v>
      </c>
      <c r="H114" s="114"/>
      <c r="I114" s="113" t="s">
        <v>108</v>
      </c>
      <c r="J114" s="114"/>
      <c r="K114" s="113" t="s">
        <v>29</v>
      </c>
      <c r="L114" s="114"/>
      <c r="M114" s="100"/>
      <c r="N114" s="100"/>
      <c r="O114" s="100"/>
    </row>
    <row r="115" spans="2:15" ht="14.25" customHeight="1">
      <c r="B115" s="121" t="s">
        <v>20</v>
      </c>
      <c r="C115" s="102" t="s">
        <v>21</v>
      </c>
      <c r="D115" s="124" t="s">
        <v>74</v>
      </c>
      <c r="E115" s="115">
        <v>0.10349999999999999</v>
      </c>
      <c r="F115" s="116"/>
      <c r="G115" s="115">
        <f>E115-1.5%</f>
        <v>8.8499999999999995E-2</v>
      </c>
      <c r="H115" s="116"/>
      <c r="I115" s="106">
        <f>E115</f>
        <v>0.10349999999999999</v>
      </c>
      <c r="J115" s="106"/>
      <c r="K115" s="106">
        <f>I115-1.5%</f>
        <v>8.8499999999999995E-2</v>
      </c>
      <c r="L115" s="106"/>
      <c r="M115" s="252" t="s">
        <v>23</v>
      </c>
      <c r="N115" s="254" t="s">
        <v>84</v>
      </c>
      <c r="O115" s="254"/>
    </row>
    <row r="116" spans="2:15" ht="14.25" customHeight="1">
      <c r="B116" s="122"/>
      <c r="C116" s="103"/>
      <c r="D116" s="125"/>
      <c r="E116" s="117"/>
      <c r="F116" s="118"/>
      <c r="G116" s="117"/>
      <c r="H116" s="118"/>
      <c r="I116" s="106"/>
      <c r="J116" s="106"/>
      <c r="K116" s="106"/>
      <c r="L116" s="106"/>
      <c r="M116" s="252"/>
      <c r="N116" s="254"/>
      <c r="O116" s="254"/>
    </row>
    <row r="117" spans="2:15" ht="21.75" customHeight="1">
      <c r="B117" s="123" t="s">
        <v>62</v>
      </c>
      <c r="C117" s="102" t="s">
        <v>21</v>
      </c>
      <c r="D117" s="31" t="s">
        <v>83</v>
      </c>
      <c r="E117" s="107">
        <f>10.4%-0.15%</f>
        <v>0.10250000000000001</v>
      </c>
      <c r="F117" s="108"/>
      <c r="G117" s="107">
        <f t="shared" ref="G117:G120" si="30">E117-1.5%</f>
        <v>8.7500000000000008E-2</v>
      </c>
      <c r="H117" s="108"/>
      <c r="I117" s="106">
        <f>I115</f>
        <v>0.10349999999999999</v>
      </c>
      <c r="J117" s="106"/>
      <c r="K117" s="106">
        <f>I117-1.5%</f>
        <v>8.8499999999999995E-2</v>
      </c>
      <c r="L117" s="106"/>
      <c r="M117" s="252"/>
      <c r="N117" s="254"/>
      <c r="O117" s="254"/>
    </row>
    <row r="118" spans="2:15" ht="27" customHeight="1">
      <c r="B118" s="120"/>
      <c r="C118" s="103"/>
      <c r="D118" s="31" t="s">
        <v>7</v>
      </c>
      <c r="E118" s="107">
        <f>E117-1%</f>
        <v>9.2500000000000013E-2</v>
      </c>
      <c r="F118" s="108"/>
      <c r="G118" s="107">
        <f t="shared" si="30"/>
        <v>7.7500000000000013E-2</v>
      </c>
      <c r="H118" s="108"/>
      <c r="I118" s="106"/>
      <c r="J118" s="106"/>
      <c r="K118" s="106"/>
      <c r="L118" s="106"/>
      <c r="M118" s="252"/>
      <c r="N118" s="254"/>
      <c r="O118" s="254"/>
    </row>
    <row r="119" spans="2:15" ht="20.25" customHeight="1">
      <c r="B119" s="109" t="s">
        <v>106</v>
      </c>
      <c r="C119" s="102" t="s">
        <v>21</v>
      </c>
      <c r="D119" s="31" t="s">
        <v>83</v>
      </c>
      <c r="E119" s="107">
        <f>9.4%-0.15%</f>
        <v>9.2499999999999999E-2</v>
      </c>
      <c r="F119" s="108"/>
      <c r="G119" s="107">
        <f t="shared" si="30"/>
        <v>7.7499999999999999E-2</v>
      </c>
      <c r="H119" s="108"/>
      <c r="I119" s="106"/>
      <c r="J119" s="106"/>
      <c r="K119" s="106"/>
      <c r="L119" s="106"/>
      <c r="M119" s="252"/>
      <c r="N119" s="254"/>
      <c r="O119" s="254"/>
    </row>
    <row r="120" spans="2:15" ht="20.25" customHeight="1">
      <c r="B120" s="110"/>
      <c r="C120" s="103"/>
      <c r="D120" s="31" t="s">
        <v>7</v>
      </c>
      <c r="E120" s="107">
        <f>E119-1%</f>
        <v>8.2500000000000004E-2</v>
      </c>
      <c r="F120" s="108"/>
      <c r="G120" s="107">
        <f t="shared" si="30"/>
        <v>6.7500000000000004E-2</v>
      </c>
      <c r="H120" s="108"/>
      <c r="I120" s="106"/>
      <c r="J120" s="106"/>
      <c r="K120" s="106"/>
      <c r="L120" s="106"/>
      <c r="M120" s="252"/>
      <c r="N120" s="254"/>
      <c r="O120" s="254"/>
    </row>
    <row r="121" spans="2:15" ht="20.25" customHeight="1">
      <c r="B121" s="102" t="s">
        <v>87</v>
      </c>
      <c r="C121" s="102" t="s">
        <v>21</v>
      </c>
      <c r="D121" s="31" t="s">
        <v>83</v>
      </c>
      <c r="E121" s="104">
        <f>E115</f>
        <v>0.10349999999999999</v>
      </c>
      <c r="F121" s="105"/>
      <c r="G121" s="104">
        <f>E121-2%</f>
        <v>8.3499999999999991E-2</v>
      </c>
      <c r="H121" s="105"/>
      <c r="I121" s="106">
        <f>I115</f>
        <v>0.10349999999999999</v>
      </c>
      <c r="J121" s="106"/>
      <c r="K121" s="106">
        <f>I121-1.5%</f>
        <v>8.8499999999999995E-2</v>
      </c>
      <c r="L121" s="106"/>
      <c r="M121" s="252"/>
      <c r="N121" s="254"/>
      <c r="O121" s="254"/>
    </row>
    <row r="122" spans="2:15" ht="19.5" customHeight="1">
      <c r="B122" s="103"/>
      <c r="C122" s="103"/>
      <c r="D122" s="31" t="s">
        <v>7</v>
      </c>
      <c r="E122" s="104">
        <f>E121-2%</f>
        <v>8.3499999999999991E-2</v>
      </c>
      <c r="F122" s="105"/>
      <c r="G122" s="104">
        <f>E122-2%</f>
        <v>6.3499999999999987E-2</v>
      </c>
      <c r="H122" s="105"/>
      <c r="I122" s="106"/>
      <c r="J122" s="106"/>
      <c r="K122" s="106"/>
      <c r="L122" s="106"/>
      <c r="M122" s="252"/>
      <c r="N122" s="254"/>
      <c r="O122" s="254"/>
    </row>
    <row r="123" spans="2:15" ht="16.5" customHeight="1">
      <c r="B123" s="119" t="s">
        <v>90</v>
      </c>
      <c r="C123" s="102" t="s">
        <v>21</v>
      </c>
      <c r="D123" s="42" t="s">
        <v>83</v>
      </c>
      <c r="E123" s="107">
        <f>9.4%-0.15%</f>
        <v>9.2499999999999999E-2</v>
      </c>
      <c r="F123" s="108"/>
      <c r="G123" s="107">
        <f t="shared" ref="G123:G124" si="31">E123-1.5%</f>
        <v>7.7499999999999999E-2</v>
      </c>
      <c r="H123" s="108"/>
      <c r="I123" s="106">
        <f>I117</f>
        <v>0.10349999999999999</v>
      </c>
      <c r="J123" s="106"/>
      <c r="K123" s="106">
        <f>I123-1.5%</f>
        <v>8.8499999999999995E-2</v>
      </c>
      <c r="L123" s="106"/>
      <c r="M123" s="252"/>
      <c r="N123" s="254"/>
      <c r="O123" s="254"/>
    </row>
    <row r="124" spans="2:15" ht="16.5" customHeight="1">
      <c r="B124" s="120"/>
      <c r="C124" s="103"/>
      <c r="D124" s="42" t="s">
        <v>7</v>
      </c>
      <c r="E124" s="107">
        <f>E123-1%</f>
        <v>8.2500000000000004E-2</v>
      </c>
      <c r="F124" s="108"/>
      <c r="G124" s="107">
        <f t="shared" si="31"/>
        <v>6.7500000000000004E-2</v>
      </c>
      <c r="H124" s="108"/>
      <c r="I124" s="106"/>
      <c r="J124" s="106"/>
      <c r="K124" s="106"/>
      <c r="L124" s="106"/>
      <c r="M124" s="252"/>
      <c r="N124" s="254"/>
      <c r="O124" s="254"/>
    </row>
    <row r="125" spans="2:15" ht="15" customHeight="1">
      <c r="B125" s="102" t="s">
        <v>69</v>
      </c>
      <c r="C125" s="102" t="s">
        <v>21</v>
      </c>
      <c r="D125" s="131" t="s">
        <v>74</v>
      </c>
      <c r="E125" s="135">
        <f>8.8%-0.15%</f>
        <v>8.6500000000000007E-2</v>
      </c>
      <c r="F125" s="136"/>
      <c r="G125" s="136"/>
      <c r="H125" s="137"/>
      <c r="I125" s="115">
        <f>I115</f>
        <v>0.10349999999999999</v>
      </c>
      <c r="J125" s="133"/>
      <c r="K125" s="133"/>
      <c r="L125" s="116"/>
      <c r="M125" s="252"/>
      <c r="N125" s="254"/>
      <c r="O125" s="254"/>
    </row>
    <row r="126" spans="2:15" ht="10.5" customHeight="1">
      <c r="B126" s="103"/>
      <c r="C126" s="103"/>
      <c r="D126" s="132"/>
      <c r="E126" s="138"/>
      <c r="F126" s="139"/>
      <c r="G126" s="139"/>
      <c r="H126" s="140"/>
      <c r="I126" s="117"/>
      <c r="J126" s="134"/>
      <c r="K126" s="134"/>
      <c r="L126" s="118"/>
      <c r="M126" s="252"/>
      <c r="N126" s="254"/>
      <c r="O126" s="254"/>
    </row>
    <row r="127" spans="2:15" ht="18" customHeight="1">
      <c r="B127" s="102" t="s">
        <v>70</v>
      </c>
      <c r="C127" s="127" t="s">
        <v>21</v>
      </c>
      <c r="D127" s="248" t="s">
        <v>74</v>
      </c>
      <c r="E127" s="249" t="s">
        <v>75</v>
      </c>
      <c r="F127" s="249"/>
      <c r="G127" s="249"/>
      <c r="H127" s="249"/>
      <c r="I127" s="249"/>
      <c r="J127" s="249"/>
      <c r="K127" s="249"/>
      <c r="L127" s="249"/>
      <c r="M127" s="252"/>
      <c r="N127" s="254"/>
      <c r="O127" s="254"/>
    </row>
    <row r="128" spans="2:15" ht="21" customHeight="1">
      <c r="B128" s="103"/>
      <c r="C128" s="127"/>
      <c r="D128" s="248"/>
      <c r="E128" s="107">
        <v>8.8999999999999996E-2</v>
      </c>
      <c r="F128" s="247"/>
      <c r="G128" s="247"/>
      <c r="H128" s="247"/>
      <c r="I128" s="247"/>
      <c r="J128" s="247"/>
      <c r="K128" s="247"/>
      <c r="L128" s="108"/>
      <c r="M128" s="252"/>
      <c r="N128" s="254"/>
      <c r="O128" s="254"/>
    </row>
    <row r="129" spans="2:15" ht="21" customHeight="1">
      <c r="B129" s="250" t="s">
        <v>103</v>
      </c>
      <c r="C129" s="250" t="s">
        <v>21</v>
      </c>
      <c r="D129" s="251" t="s">
        <v>94</v>
      </c>
      <c r="E129" s="249" t="s">
        <v>75</v>
      </c>
      <c r="F129" s="249"/>
      <c r="G129" s="249"/>
      <c r="H129" s="249"/>
      <c r="I129" s="249"/>
      <c r="J129" s="249"/>
      <c r="K129" s="249"/>
      <c r="L129" s="249"/>
      <c r="M129" s="253"/>
      <c r="N129" s="255"/>
      <c r="O129" s="255"/>
    </row>
    <row r="130" spans="2:15" ht="21" customHeight="1">
      <c r="B130" s="250"/>
      <c r="C130" s="250"/>
      <c r="D130" s="251"/>
      <c r="E130" s="236">
        <v>6.4000000000000001E-2</v>
      </c>
      <c r="F130" s="236"/>
      <c r="G130" s="236"/>
      <c r="H130" s="236"/>
      <c r="I130" s="236"/>
      <c r="J130" s="236"/>
      <c r="K130" s="236"/>
      <c r="L130" s="236"/>
      <c r="M130" s="253"/>
      <c r="N130" s="255"/>
      <c r="O130" s="255"/>
    </row>
    <row r="131" spans="2:15" ht="27" customHeight="1">
      <c r="B131" s="229" t="s">
        <v>63</v>
      </c>
      <c r="C131" s="244" t="s">
        <v>99</v>
      </c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6"/>
    </row>
    <row r="132" spans="2:15" ht="15" customHeight="1">
      <c r="B132" s="230"/>
      <c r="C132" s="244" t="s">
        <v>85</v>
      </c>
      <c r="D132" s="245"/>
      <c r="E132" s="245"/>
      <c r="F132" s="245"/>
      <c r="G132" s="245"/>
      <c r="H132" s="245"/>
      <c r="I132" s="245"/>
      <c r="J132" s="245"/>
      <c r="K132" s="245"/>
      <c r="L132" s="245"/>
      <c r="M132" s="245"/>
      <c r="N132" s="245"/>
      <c r="O132" s="246"/>
    </row>
    <row r="133" spans="2:15" ht="15" customHeight="1">
      <c r="B133" s="230"/>
      <c r="C133" s="244" t="s">
        <v>86</v>
      </c>
      <c r="D133" s="245"/>
      <c r="E133" s="245"/>
      <c r="F133" s="245"/>
      <c r="G133" s="245"/>
      <c r="H133" s="245"/>
      <c r="I133" s="245"/>
      <c r="J133" s="245"/>
      <c r="K133" s="245"/>
      <c r="L133" s="245"/>
      <c r="M133" s="245"/>
      <c r="N133" s="245"/>
      <c r="O133" s="246"/>
    </row>
    <row r="134" spans="2:15" ht="15" customHeight="1">
      <c r="B134" s="230"/>
      <c r="C134" s="244" t="s">
        <v>22</v>
      </c>
      <c r="D134" s="245"/>
      <c r="E134" s="245"/>
      <c r="F134" s="245"/>
      <c r="G134" s="245"/>
      <c r="H134" s="245"/>
      <c r="I134" s="245"/>
      <c r="J134" s="245"/>
      <c r="K134" s="245"/>
      <c r="L134" s="245"/>
      <c r="M134" s="245"/>
      <c r="N134" s="245"/>
      <c r="O134" s="246"/>
    </row>
    <row r="135" spans="2:15" ht="15" customHeight="1">
      <c r="B135" s="230"/>
      <c r="C135" s="244" t="s">
        <v>73</v>
      </c>
      <c r="D135" s="245"/>
      <c r="E135" s="245"/>
      <c r="F135" s="245"/>
      <c r="G135" s="245"/>
      <c r="H135" s="245"/>
      <c r="I135" s="245"/>
      <c r="J135" s="245"/>
      <c r="K135" s="245"/>
      <c r="L135" s="245"/>
      <c r="M135" s="245"/>
      <c r="N135" s="245"/>
      <c r="O135" s="246"/>
    </row>
    <row r="136" spans="2:15" ht="13.5" customHeight="1">
      <c r="B136" s="241" t="s">
        <v>91</v>
      </c>
      <c r="C136" s="242" t="s">
        <v>104</v>
      </c>
      <c r="D136" s="242"/>
      <c r="E136" s="242"/>
      <c r="F136" s="242"/>
      <c r="G136" s="242"/>
      <c r="H136" s="242"/>
      <c r="I136" s="242"/>
      <c r="J136" s="242"/>
      <c r="K136" s="242"/>
      <c r="L136" s="242"/>
      <c r="M136" s="242"/>
      <c r="N136" s="242"/>
      <c r="O136" s="242"/>
    </row>
    <row r="137" spans="2:15" ht="12.6" customHeight="1">
      <c r="B137" s="241"/>
      <c r="C137" s="242" t="s">
        <v>92</v>
      </c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</row>
    <row r="138" spans="2:15" ht="51" customHeight="1">
      <c r="B138" s="241"/>
      <c r="C138" s="243" t="s">
        <v>107</v>
      </c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</row>
    <row r="139" spans="2:15" ht="25.5" customHeight="1">
      <c r="B139" s="241"/>
      <c r="C139" s="242" t="s">
        <v>93</v>
      </c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</row>
    <row r="140" spans="2:15" ht="64.5" customHeight="1">
      <c r="B140" s="241"/>
      <c r="C140" s="242" t="s">
        <v>105</v>
      </c>
      <c r="D140" s="242"/>
      <c r="E140" s="242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</row>
    <row r="141" spans="2:15" ht="5.25" customHeight="1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 spans="2:15" ht="12.75" customHeight="1">
      <c r="B142" s="232" t="s">
        <v>68</v>
      </c>
      <c r="C142" s="232"/>
      <c r="D142" s="232"/>
      <c r="E142" s="232"/>
      <c r="F142" s="232"/>
      <c r="G142" s="232"/>
      <c r="H142" s="232"/>
      <c r="I142" s="232"/>
      <c r="J142" s="232"/>
      <c r="K142" s="232"/>
      <c r="L142" s="232"/>
      <c r="M142" s="232"/>
      <c r="N142" s="232"/>
      <c r="O142" s="232"/>
    </row>
    <row r="143" spans="2:15" ht="14.25" customHeight="1">
      <c r="B143" s="100" t="s">
        <v>0</v>
      </c>
      <c r="C143" s="100" t="s">
        <v>1</v>
      </c>
      <c r="D143" s="130" t="s">
        <v>2</v>
      </c>
      <c r="E143" s="61" t="s">
        <v>26</v>
      </c>
      <c r="F143" s="95"/>
      <c r="G143" s="95"/>
      <c r="H143" s="65"/>
      <c r="I143" s="61" t="s">
        <v>27</v>
      </c>
      <c r="J143" s="95"/>
      <c r="K143" s="95"/>
      <c r="L143" s="65"/>
      <c r="M143" s="100" t="s">
        <v>3</v>
      </c>
      <c r="N143" s="100" t="s">
        <v>4</v>
      </c>
      <c r="O143" s="100"/>
    </row>
    <row r="144" spans="2:15" ht="28.5" customHeight="1">
      <c r="B144" s="100"/>
      <c r="C144" s="100"/>
      <c r="D144" s="130"/>
      <c r="E144" s="113" t="s">
        <v>108</v>
      </c>
      <c r="F144" s="114"/>
      <c r="G144" s="113" t="s">
        <v>29</v>
      </c>
      <c r="H144" s="114"/>
      <c r="I144" s="113" t="s">
        <v>108</v>
      </c>
      <c r="J144" s="114"/>
      <c r="K144" s="113" t="s">
        <v>29</v>
      </c>
      <c r="L144" s="114"/>
      <c r="M144" s="100"/>
      <c r="N144" s="100"/>
      <c r="O144" s="100"/>
    </row>
    <row r="145" spans="2:15" ht="50.25" customHeight="1">
      <c r="B145" s="32" t="s">
        <v>71</v>
      </c>
      <c r="C145" s="33" t="s">
        <v>21</v>
      </c>
      <c r="D145" s="34" t="s">
        <v>67</v>
      </c>
      <c r="E145" s="236">
        <v>0.189</v>
      </c>
      <c r="F145" s="236"/>
      <c r="G145" s="236">
        <f>E145-1.5%</f>
        <v>0.17399999999999999</v>
      </c>
      <c r="H145" s="236"/>
      <c r="I145" s="237" t="s">
        <v>8</v>
      </c>
      <c r="J145" s="238"/>
      <c r="K145" s="238"/>
      <c r="L145" s="239"/>
      <c r="M145" s="240" t="s">
        <v>36</v>
      </c>
      <c r="N145" s="235">
        <v>4900000</v>
      </c>
      <c r="O145" s="235"/>
    </row>
    <row r="146" spans="2:15" ht="42.75" customHeight="1">
      <c r="B146" s="32" t="s">
        <v>72</v>
      </c>
      <c r="C146" s="33" t="s">
        <v>21</v>
      </c>
      <c r="D146" s="34" t="s">
        <v>67</v>
      </c>
      <c r="E146" s="236">
        <f>E145+3%</f>
        <v>0.219</v>
      </c>
      <c r="F146" s="236"/>
      <c r="G146" s="236">
        <f t="shared" ref="G146" si="32">E146-1.5%</f>
        <v>0.20400000000000001</v>
      </c>
      <c r="H146" s="236"/>
      <c r="I146" s="236">
        <f>E146+3%</f>
        <v>0.249</v>
      </c>
      <c r="J146" s="236"/>
      <c r="K146" s="236">
        <f>G146+3%</f>
        <v>0.23400000000000001</v>
      </c>
      <c r="L146" s="236"/>
      <c r="M146" s="240"/>
      <c r="N146" s="235"/>
      <c r="O146" s="235"/>
    </row>
    <row r="147" spans="2:15" ht="6.75" customHeight="1"/>
  </sheetData>
  <mergeCells count="474">
    <mergeCell ref="B125:B126"/>
    <mergeCell ref="M86:M87"/>
    <mergeCell ref="I87:J87"/>
    <mergeCell ref="K87:L87"/>
    <mergeCell ref="N92:O100"/>
    <mergeCell ref="M93:M94"/>
    <mergeCell ref="M95:M96"/>
    <mergeCell ref="M97:M98"/>
    <mergeCell ref="M99:M100"/>
    <mergeCell ref="M104:M107"/>
    <mergeCell ref="B83:B91"/>
    <mergeCell ref="C83:C91"/>
    <mergeCell ref="I83:J83"/>
    <mergeCell ref="K83:L83"/>
    <mergeCell ref="N83:O91"/>
    <mergeCell ref="I84:J84"/>
    <mergeCell ref="K84:L84"/>
    <mergeCell ref="M84:M85"/>
    <mergeCell ref="B102:B103"/>
    <mergeCell ref="C102:C103"/>
    <mergeCell ref="D102:D103"/>
    <mergeCell ref="E102:H102"/>
    <mergeCell ref="I102:L102"/>
    <mergeCell ref="M102:M103"/>
    <mergeCell ref="B136:B140"/>
    <mergeCell ref="C136:O136"/>
    <mergeCell ref="C137:O137"/>
    <mergeCell ref="C138:O138"/>
    <mergeCell ref="C139:O139"/>
    <mergeCell ref="C140:O140"/>
    <mergeCell ref="B127:B128"/>
    <mergeCell ref="C127:C128"/>
    <mergeCell ref="B131:B135"/>
    <mergeCell ref="C131:O131"/>
    <mergeCell ref="C132:O132"/>
    <mergeCell ref="C133:O133"/>
    <mergeCell ref="C134:O134"/>
    <mergeCell ref="C135:O135"/>
    <mergeCell ref="E128:L128"/>
    <mergeCell ref="D127:D128"/>
    <mergeCell ref="E127:L127"/>
    <mergeCell ref="B129:B130"/>
    <mergeCell ref="C129:C130"/>
    <mergeCell ref="D129:D130"/>
    <mergeCell ref="E129:L129"/>
    <mergeCell ref="E130:L130"/>
    <mergeCell ref="M115:M130"/>
    <mergeCell ref="N115:O130"/>
    <mergeCell ref="N145:O146"/>
    <mergeCell ref="I146:J146"/>
    <mergeCell ref="K146:L146"/>
    <mergeCell ref="E146:F146"/>
    <mergeCell ref="G146:H146"/>
    <mergeCell ref="N143:O144"/>
    <mergeCell ref="B143:B144"/>
    <mergeCell ref="C143:C144"/>
    <mergeCell ref="D143:D144"/>
    <mergeCell ref="E143:H143"/>
    <mergeCell ref="I143:L143"/>
    <mergeCell ref="M143:M144"/>
    <mergeCell ref="I145:L145"/>
    <mergeCell ref="E145:F145"/>
    <mergeCell ref="G145:H145"/>
    <mergeCell ref="M145:M146"/>
    <mergeCell ref="E144:F144"/>
    <mergeCell ref="G144:H144"/>
    <mergeCell ref="I144:J144"/>
    <mergeCell ref="K144:L144"/>
    <mergeCell ref="K40:L40"/>
    <mergeCell ref="E36:F36"/>
    <mergeCell ref="G36:H36"/>
    <mergeCell ref="I36:J36"/>
    <mergeCell ref="I39:J39"/>
    <mergeCell ref="K39:L39"/>
    <mergeCell ref="E40:F40"/>
    <mergeCell ref="G40:H40"/>
    <mergeCell ref="I40:J40"/>
    <mergeCell ref="G34:H34"/>
    <mergeCell ref="I34:J34"/>
    <mergeCell ref="K34:L34"/>
    <mergeCell ref="E35:F35"/>
    <mergeCell ref="G35:H35"/>
    <mergeCell ref="I35:J35"/>
    <mergeCell ref="K35:L35"/>
    <mergeCell ref="I38:J38"/>
    <mergeCell ref="K38:L38"/>
    <mergeCell ref="K36:L36"/>
    <mergeCell ref="E37:F37"/>
    <mergeCell ref="E38:F38"/>
    <mergeCell ref="G38:H38"/>
    <mergeCell ref="B142:O142"/>
    <mergeCell ref="B30:B31"/>
    <mergeCell ref="C30:C31"/>
    <mergeCell ref="E30:F30"/>
    <mergeCell ref="G30:H30"/>
    <mergeCell ref="I30:J30"/>
    <mergeCell ref="K30:L30"/>
    <mergeCell ref="G37:H37"/>
    <mergeCell ref="I37:J37"/>
    <mergeCell ref="K37:L37"/>
    <mergeCell ref="M30:M31"/>
    <mergeCell ref="N30:O31"/>
    <mergeCell ref="E31:F31"/>
    <mergeCell ref="G31:H31"/>
    <mergeCell ref="I31:J31"/>
    <mergeCell ref="K31:L31"/>
    <mergeCell ref="N32:O37"/>
    <mergeCell ref="E33:F33"/>
    <mergeCell ref="G33:H33"/>
    <mergeCell ref="I33:J33"/>
    <mergeCell ref="K33:L33"/>
    <mergeCell ref="E34:F34"/>
    <mergeCell ref="M32:M37"/>
    <mergeCell ref="C55:O55"/>
    <mergeCell ref="B27:B29"/>
    <mergeCell ref="G28:H28"/>
    <mergeCell ref="E29:F29"/>
    <mergeCell ref="G29:H29"/>
    <mergeCell ref="C27:C29"/>
    <mergeCell ref="E27:F27"/>
    <mergeCell ref="G27:H27"/>
    <mergeCell ref="I27:L29"/>
    <mergeCell ref="G15:H15"/>
    <mergeCell ref="K15:L15"/>
    <mergeCell ref="I20:J20"/>
    <mergeCell ref="K20:L20"/>
    <mergeCell ref="B21:B26"/>
    <mergeCell ref="I18:J18"/>
    <mergeCell ref="K18:L18"/>
    <mergeCell ref="I19:J19"/>
    <mergeCell ref="K19:L19"/>
    <mergeCell ref="B15:B20"/>
    <mergeCell ref="C15:C17"/>
    <mergeCell ref="E15:F15"/>
    <mergeCell ref="E17:F17"/>
    <mergeCell ref="E19:F19"/>
    <mergeCell ref="G19:H19"/>
    <mergeCell ref="E20:F20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G20:H20"/>
    <mergeCell ref="B8:O8"/>
    <mergeCell ref="B9:B14"/>
    <mergeCell ref="C9:C11"/>
    <mergeCell ref="E9:F9"/>
    <mergeCell ref="G9:H9"/>
    <mergeCell ref="I9:L11"/>
    <mergeCell ref="M9:M14"/>
    <mergeCell ref="N9:O20"/>
    <mergeCell ref="E10:F10"/>
    <mergeCell ref="G10:H10"/>
    <mergeCell ref="E11:F11"/>
    <mergeCell ref="G11:H11"/>
    <mergeCell ref="C12:C14"/>
    <mergeCell ref="E12:F12"/>
    <mergeCell ref="G12:H12"/>
    <mergeCell ref="I12:L14"/>
    <mergeCell ref="M15:M20"/>
    <mergeCell ref="C18:C20"/>
    <mergeCell ref="E18:F18"/>
    <mergeCell ref="G18:H18"/>
    <mergeCell ref="C24:C26"/>
    <mergeCell ref="E24:F24"/>
    <mergeCell ref="G24:H24"/>
    <mergeCell ref="I24:L26"/>
    <mergeCell ref="E25:F25"/>
    <mergeCell ref="G25:H25"/>
    <mergeCell ref="E26:F26"/>
    <mergeCell ref="G26:H26"/>
    <mergeCell ref="E13:F13"/>
    <mergeCell ref="G13:H13"/>
    <mergeCell ref="E14:F14"/>
    <mergeCell ref="G14:H14"/>
    <mergeCell ref="E16:F16"/>
    <mergeCell ref="G16:H16"/>
    <mergeCell ref="I16:J16"/>
    <mergeCell ref="K16:L16"/>
    <mergeCell ref="C21:C23"/>
    <mergeCell ref="E21:F21"/>
    <mergeCell ref="G21:H21"/>
    <mergeCell ref="I21:L23"/>
    <mergeCell ref="G17:H17"/>
    <mergeCell ref="I17:J17"/>
    <mergeCell ref="K17:L17"/>
    <mergeCell ref="I15:J15"/>
    <mergeCell ref="M21:M26"/>
    <mergeCell ref="E22:F22"/>
    <mergeCell ref="G22:H22"/>
    <mergeCell ref="E23:F23"/>
    <mergeCell ref="G23:H23"/>
    <mergeCell ref="C56:O57"/>
    <mergeCell ref="I54:J54"/>
    <mergeCell ref="K54:L54"/>
    <mergeCell ref="B49:B58"/>
    <mergeCell ref="C58:O58"/>
    <mergeCell ref="M27:M29"/>
    <mergeCell ref="E28:F28"/>
    <mergeCell ref="M38:M40"/>
    <mergeCell ref="B32:B37"/>
    <mergeCell ref="C32:C34"/>
    <mergeCell ref="E32:F32"/>
    <mergeCell ref="G32:H32"/>
    <mergeCell ref="I32:J32"/>
    <mergeCell ref="K32:L32"/>
    <mergeCell ref="C35:C37"/>
    <mergeCell ref="B38:B40"/>
    <mergeCell ref="C38:C40"/>
    <mergeCell ref="E39:F39"/>
    <mergeCell ref="G39:H39"/>
    <mergeCell ref="C49:L49"/>
    <mergeCell ref="M49:M54"/>
    <mergeCell ref="N49:O54"/>
    <mergeCell ref="D50:D51"/>
    <mergeCell ref="E50:F50"/>
    <mergeCell ref="G50:H50"/>
    <mergeCell ref="I50:J50"/>
    <mergeCell ref="K50:L50"/>
    <mergeCell ref="E51:F51"/>
    <mergeCell ref="G51:H51"/>
    <mergeCell ref="I51:J51"/>
    <mergeCell ref="G54:H54"/>
    <mergeCell ref="K51:L51"/>
    <mergeCell ref="C52:L52"/>
    <mergeCell ref="K53:L53"/>
    <mergeCell ref="E54:F54"/>
    <mergeCell ref="N38:O40"/>
    <mergeCell ref="D53:D54"/>
    <mergeCell ref="E53:F53"/>
    <mergeCell ref="G53:H53"/>
    <mergeCell ref="I53:J53"/>
    <mergeCell ref="B62:B64"/>
    <mergeCell ref="C62:C64"/>
    <mergeCell ref="E62:F62"/>
    <mergeCell ref="I62:J62"/>
    <mergeCell ref="M62:M64"/>
    <mergeCell ref="N62:O64"/>
    <mergeCell ref="E63:F63"/>
    <mergeCell ref="I63:J63"/>
    <mergeCell ref="E64:F64"/>
    <mergeCell ref="I64:J64"/>
    <mergeCell ref="B60:B61"/>
    <mergeCell ref="C60:C61"/>
    <mergeCell ref="D60:D61"/>
    <mergeCell ref="E60:H60"/>
    <mergeCell ref="I60:L60"/>
    <mergeCell ref="M60:M61"/>
    <mergeCell ref="N60:O61"/>
    <mergeCell ref="E61:F61"/>
    <mergeCell ref="I61:J61"/>
    <mergeCell ref="B69:B71"/>
    <mergeCell ref="C69:C71"/>
    <mergeCell ref="M69:M71"/>
    <mergeCell ref="M75:M77"/>
    <mergeCell ref="N69:O71"/>
    <mergeCell ref="B66:B68"/>
    <mergeCell ref="C66:C68"/>
    <mergeCell ref="D66:D68"/>
    <mergeCell ref="E66:L66"/>
    <mergeCell ref="M66:M68"/>
    <mergeCell ref="N66:O68"/>
    <mergeCell ref="E67:F67"/>
    <mergeCell ref="G67:H67"/>
    <mergeCell ref="I67:J67"/>
    <mergeCell ref="K67:L67"/>
    <mergeCell ref="B72:B74"/>
    <mergeCell ref="C72:C74"/>
    <mergeCell ref="M72:M74"/>
    <mergeCell ref="N72:O74"/>
    <mergeCell ref="B80:O80"/>
    <mergeCell ref="B81:B82"/>
    <mergeCell ref="C81:C82"/>
    <mergeCell ref="D81:D82"/>
    <mergeCell ref="N81:O82"/>
    <mergeCell ref="E82:F82"/>
    <mergeCell ref="N75:O77"/>
    <mergeCell ref="E75:F77"/>
    <mergeCell ref="B75:B79"/>
    <mergeCell ref="C78:O78"/>
    <mergeCell ref="C79:O79"/>
    <mergeCell ref="C75:C77"/>
    <mergeCell ref="I81:L81"/>
    <mergeCell ref="M81:M82"/>
    <mergeCell ref="G82:H82"/>
    <mergeCell ref="I82:J82"/>
    <mergeCell ref="K82:L82"/>
    <mergeCell ref="E81:H81"/>
    <mergeCell ref="M88:M89"/>
    <mergeCell ref="I89:J89"/>
    <mergeCell ref="K89:L89"/>
    <mergeCell ref="I90:J90"/>
    <mergeCell ref="K90:L90"/>
    <mergeCell ref="M90:M91"/>
    <mergeCell ref="I91:J91"/>
    <mergeCell ref="K91:L91"/>
    <mergeCell ref="B101:O101"/>
    <mergeCell ref="B92:B100"/>
    <mergeCell ref="C92:C100"/>
    <mergeCell ref="E92:F92"/>
    <mergeCell ref="G92:H92"/>
    <mergeCell ref="E93:F93"/>
    <mergeCell ref="G93:H93"/>
    <mergeCell ref="E94:F94"/>
    <mergeCell ref="G94:H94"/>
    <mergeCell ref="E95:F95"/>
    <mergeCell ref="G95:H95"/>
    <mergeCell ref="G88:H88"/>
    <mergeCell ref="C113:C114"/>
    <mergeCell ref="C125:C126"/>
    <mergeCell ref="D113:D114"/>
    <mergeCell ref="E113:H113"/>
    <mergeCell ref="G98:H98"/>
    <mergeCell ref="E99:F99"/>
    <mergeCell ref="G99:H99"/>
    <mergeCell ref="N102:O103"/>
    <mergeCell ref="E103:F103"/>
    <mergeCell ref="G103:H103"/>
    <mergeCell ref="I103:J103"/>
    <mergeCell ref="K103:L103"/>
    <mergeCell ref="D125:D126"/>
    <mergeCell ref="I125:L126"/>
    <mergeCell ref="E125:H126"/>
    <mergeCell ref="K108:L108"/>
    <mergeCell ref="E109:F109"/>
    <mergeCell ref="G109:H109"/>
    <mergeCell ref="I109:J109"/>
    <mergeCell ref="K109:L109"/>
    <mergeCell ref="G117:H117"/>
    <mergeCell ref="I117:J120"/>
    <mergeCell ref="N113:O114"/>
    <mergeCell ref="E114:F114"/>
    <mergeCell ref="B110:B111"/>
    <mergeCell ref="E110:F110"/>
    <mergeCell ref="G110:H110"/>
    <mergeCell ref="I110:J110"/>
    <mergeCell ref="K110:L110"/>
    <mergeCell ref="M110:M111"/>
    <mergeCell ref="G111:H111"/>
    <mergeCell ref="I111:J111"/>
    <mergeCell ref="K111:L111"/>
    <mergeCell ref="E111:F111"/>
    <mergeCell ref="B123:B124"/>
    <mergeCell ref="C123:C124"/>
    <mergeCell ref="G124:H124"/>
    <mergeCell ref="I123:J124"/>
    <mergeCell ref="K123:L124"/>
    <mergeCell ref="B115:B116"/>
    <mergeCell ref="C115:C116"/>
    <mergeCell ref="B117:B118"/>
    <mergeCell ref="C117:C118"/>
    <mergeCell ref="E117:F117"/>
    <mergeCell ref="D115:D116"/>
    <mergeCell ref="G114:H114"/>
    <mergeCell ref="I114:J114"/>
    <mergeCell ref="K114:L114"/>
    <mergeCell ref="E123:F123"/>
    <mergeCell ref="G123:H123"/>
    <mergeCell ref="E124:F124"/>
    <mergeCell ref="I115:J116"/>
    <mergeCell ref="K115:L116"/>
    <mergeCell ref="E115:F116"/>
    <mergeCell ref="G115:H116"/>
    <mergeCell ref="M113:M114"/>
    <mergeCell ref="I113:L113"/>
    <mergeCell ref="N21:O26"/>
    <mergeCell ref="N27:O29"/>
    <mergeCell ref="B121:B122"/>
    <mergeCell ref="C121:C122"/>
    <mergeCell ref="E121:F121"/>
    <mergeCell ref="G121:H121"/>
    <mergeCell ref="I121:J122"/>
    <mergeCell ref="K121:L122"/>
    <mergeCell ref="E122:F122"/>
    <mergeCell ref="G122:H122"/>
    <mergeCell ref="G118:H118"/>
    <mergeCell ref="B119:B120"/>
    <mergeCell ref="C119:C120"/>
    <mergeCell ref="E119:F119"/>
    <mergeCell ref="G119:H119"/>
    <mergeCell ref="E120:F120"/>
    <mergeCell ref="G120:H120"/>
    <mergeCell ref="B112:O112"/>
    <mergeCell ref="B113:B114"/>
    <mergeCell ref="K117:L120"/>
    <mergeCell ref="E118:F118"/>
    <mergeCell ref="N110:O111"/>
    <mergeCell ref="B47:B48"/>
    <mergeCell ref="C47:C48"/>
    <mergeCell ref="D47:D48"/>
    <mergeCell ref="E47:H47"/>
    <mergeCell ref="I47:L47"/>
    <mergeCell ref="M47:M48"/>
    <mergeCell ref="N47:O48"/>
    <mergeCell ref="E48:F48"/>
    <mergeCell ref="G48:H48"/>
    <mergeCell ref="I48:J48"/>
    <mergeCell ref="K48:L48"/>
    <mergeCell ref="N104:O109"/>
    <mergeCell ref="E105:F105"/>
    <mergeCell ref="G105:H105"/>
    <mergeCell ref="I105:J105"/>
    <mergeCell ref="K105:L105"/>
    <mergeCell ref="B108:B109"/>
    <mergeCell ref="E108:F108"/>
    <mergeCell ref="G108:H108"/>
    <mergeCell ref="I108:J108"/>
    <mergeCell ref="M108:M109"/>
    <mergeCell ref="I106:J106"/>
    <mergeCell ref="K106:L106"/>
    <mergeCell ref="E107:F107"/>
    <mergeCell ref="G107:H107"/>
    <mergeCell ref="I107:J107"/>
    <mergeCell ref="K107:L107"/>
    <mergeCell ref="K104:L104"/>
    <mergeCell ref="B104:B105"/>
    <mergeCell ref="E104:F104"/>
    <mergeCell ref="G104:H104"/>
    <mergeCell ref="I104:J104"/>
    <mergeCell ref="B106:B107"/>
    <mergeCell ref="E106:F106"/>
    <mergeCell ref="G106:H106"/>
    <mergeCell ref="E42:H42"/>
    <mergeCell ref="I42:L42"/>
    <mergeCell ref="N42:O42"/>
    <mergeCell ref="B43:B45"/>
    <mergeCell ref="C43:C44"/>
    <mergeCell ref="E43:H43"/>
    <mergeCell ref="I43:L43"/>
    <mergeCell ref="M43:M44"/>
    <mergeCell ref="N43:O44"/>
    <mergeCell ref="E44:H44"/>
    <mergeCell ref="I44:L44"/>
    <mergeCell ref="C45:O45"/>
    <mergeCell ref="I85:J85"/>
    <mergeCell ref="K85:L85"/>
    <mergeCell ref="I86:J86"/>
    <mergeCell ref="K86:L86"/>
    <mergeCell ref="I92:L100"/>
    <mergeCell ref="E100:F100"/>
    <mergeCell ref="G100:H100"/>
    <mergeCell ref="E89:F89"/>
    <mergeCell ref="E90:F90"/>
    <mergeCell ref="E91:F91"/>
    <mergeCell ref="I88:J88"/>
    <mergeCell ref="K88:L88"/>
    <mergeCell ref="E87:F87"/>
    <mergeCell ref="E88:F88"/>
    <mergeCell ref="G89:H89"/>
    <mergeCell ref="G90:H90"/>
    <mergeCell ref="G91:H91"/>
    <mergeCell ref="E96:F96"/>
    <mergeCell ref="G96:H96"/>
    <mergeCell ref="E97:F97"/>
    <mergeCell ref="G97:H97"/>
    <mergeCell ref="E98:F98"/>
    <mergeCell ref="E83:F83"/>
    <mergeCell ref="E84:F84"/>
    <mergeCell ref="E85:F85"/>
    <mergeCell ref="E86:F86"/>
    <mergeCell ref="G83:H83"/>
    <mergeCell ref="G84:H84"/>
    <mergeCell ref="G85:H85"/>
    <mergeCell ref="G86:H86"/>
    <mergeCell ref="G87:H87"/>
  </mergeCells>
  <pageMargins left="0.51181102362204722" right="0.51181102362204722" top="0.15748031496062992" bottom="0.15748031496062992" header="0.31496062992125984" footer="0.31496062992125984"/>
  <pageSetup paperSize="9" scale="62" fitToHeight="0" orientation="portrait" r:id="rId1"/>
  <rowBreaks count="2" manualBreakCount="2">
    <brk id="79" max="15" man="1"/>
    <brk id="14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2017-09-18T07:18:09Z</dcterms:modified>
</cp:coreProperties>
</file>