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4620" yWindow="540" windowWidth="17445" windowHeight="717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Тарифы'!$A$1:$P$147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91" i="2" l="1"/>
  <c r="G90" i="2"/>
  <c r="G89" i="2"/>
  <c r="G88" i="2"/>
  <c r="G87" i="2"/>
  <c r="G86" i="2"/>
  <c r="G85" i="2"/>
  <c r="G84" i="2"/>
  <c r="G83" i="2"/>
  <c r="G29" i="2" l="1"/>
  <c r="E123" i="2" l="1"/>
  <c r="E124" i="2" s="1"/>
  <c r="G124" i="2" s="1"/>
  <c r="G123" i="2" l="1"/>
  <c r="I44" i="2"/>
  <c r="I43" i="2"/>
  <c r="G50" i="2"/>
  <c r="I50" i="2"/>
  <c r="K50" i="2" s="1"/>
  <c r="E116" i="2" l="1"/>
  <c r="E125" i="2" l="1"/>
  <c r="E121" i="2"/>
  <c r="E119" i="2"/>
  <c r="E117" i="2"/>
  <c r="G115" i="2"/>
  <c r="G116" i="2"/>
  <c r="E122" i="2" l="1"/>
  <c r="E120" i="2"/>
  <c r="E118" i="2"/>
  <c r="I115" i="2"/>
  <c r="I117" i="2" s="1"/>
  <c r="I123" i="2" s="1"/>
  <c r="K123" i="2" s="1"/>
  <c r="I121" i="2" l="1"/>
  <c r="I125" i="2"/>
  <c r="E146" i="2" l="1"/>
  <c r="G146" i="2" l="1"/>
  <c r="K146" i="2" s="1"/>
  <c r="G145" i="2"/>
  <c r="I146" i="2" l="1"/>
  <c r="F71" i="2"/>
  <c r="G70" i="2"/>
  <c r="H70" i="2" s="1"/>
  <c r="F70" i="2"/>
  <c r="I69" i="2"/>
  <c r="J69" i="2" s="1"/>
  <c r="H69" i="2"/>
  <c r="F69" i="2"/>
  <c r="G122" i="2"/>
  <c r="K121" i="2"/>
  <c r="G121" i="2"/>
  <c r="G120" i="2"/>
  <c r="G119" i="2"/>
  <c r="G118" i="2"/>
  <c r="K117" i="2"/>
  <c r="G117" i="2"/>
  <c r="K115" i="2"/>
  <c r="E110" i="2"/>
  <c r="I110" i="2" s="1"/>
  <c r="K110" i="2" s="1"/>
  <c r="E108" i="2"/>
  <c r="E106" i="2"/>
  <c r="I106" i="2" s="1"/>
  <c r="K106" i="2" s="1"/>
  <c r="E105" i="2"/>
  <c r="I104" i="2"/>
  <c r="I108" i="2" s="1"/>
  <c r="G104" i="2"/>
  <c r="G108" i="2" s="1"/>
  <c r="I91" i="2"/>
  <c r="K91" i="2"/>
  <c r="I90" i="2"/>
  <c r="K90" i="2"/>
  <c r="I89" i="2"/>
  <c r="K89" i="2"/>
  <c r="I88" i="2"/>
  <c r="K88" i="2"/>
  <c r="I87" i="2"/>
  <c r="K87" i="2"/>
  <c r="I86" i="2"/>
  <c r="K86" i="2"/>
  <c r="I85" i="2"/>
  <c r="K85" i="2"/>
  <c r="I84" i="2"/>
  <c r="K84" i="2"/>
  <c r="I83" i="2"/>
  <c r="K83" i="2"/>
  <c r="F74" i="2"/>
  <c r="G73" i="2"/>
  <c r="H73" i="2" s="1"/>
  <c r="F73" i="2"/>
  <c r="I72" i="2"/>
  <c r="K72" i="2" s="1"/>
  <c r="L72" i="2" s="1"/>
  <c r="H72" i="2"/>
  <c r="F72" i="2"/>
  <c r="L64" i="2"/>
  <c r="K64" i="2"/>
  <c r="I64" i="2"/>
  <c r="L63" i="2"/>
  <c r="K63" i="2"/>
  <c r="I63" i="2"/>
  <c r="L62" i="2"/>
  <c r="K62" i="2"/>
  <c r="I62" i="2"/>
  <c r="E53" i="2"/>
  <c r="E51" i="2"/>
  <c r="G51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E33" i="2" s="1"/>
  <c r="G9" i="2"/>
  <c r="G53" i="2" l="1"/>
  <c r="K53" i="2" s="1"/>
  <c r="I53" i="2"/>
  <c r="I105" i="2"/>
  <c r="I109" i="2" s="1"/>
  <c r="G15" i="2"/>
  <c r="G10" i="2"/>
  <c r="K69" i="2"/>
  <c r="L69" i="2" s="1"/>
  <c r="I32" i="2"/>
  <c r="K32" i="2" s="1"/>
  <c r="I73" i="2"/>
  <c r="K73" i="2" s="1"/>
  <c r="L73" i="2" s="1"/>
  <c r="K104" i="2"/>
  <c r="K108" i="2" s="1"/>
  <c r="G12" i="2"/>
  <c r="G21" i="2"/>
  <c r="J72" i="2"/>
  <c r="G106" i="2"/>
  <c r="I51" i="2"/>
  <c r="K51" i="2" s="1"/>
  <c r="G105" i="2"/>
  <c r="I70" i="2"/>
  <c r="K70" i="2" s="1"/>
  <c r="L70" i="2" s="1"/>
  <c r="G71" i="2"/>
  <c r="G33" i="2"/>
  <c r="E36" i="2"/>
  <c r="I33" i="2"/>
  <c r="K33" i="2" s="1"/>
  <c r="E11" i="2"/>
  <c r="E14" i="2" s="1"/>
  <c r="E13" i="2"/>
  <c r="E16" i="2"/>
  <c r="E18" i="2"/>
  <c r="G74" i="2"/>
  <c r="E107" i="2"/>
  <c r="E109" i="2"/>
  <c r="E111" i="2"/>
  <c r="E35" i="2"/>
  <c r="E54" i="2"/>
  <c r="G110" i="2"/>
  <c r="E22" i="2"/>
  <c r="J73" i="2" l="1"/>
  <c r="J70" i="2"/>
  <c r="G109" i="2"/>
  <c r="K105" i="2"/>
  <c r="K109" i="2" s="1"/>
  <c r="H71" i="2"/>
  <c r="I71" i="2"/>
  <c r="G54" i="2"/>
  <c r="K54" i="2" s="1"/>
  <c r="I54" i="2"/>
  <c r="G35" i="2"/>
  <c r="I35" i="2"/>
  <c r="K35" i="2" s="1"/>
  <c r="I18" i="2"/>
  <c r="K18" i="2" s="1"/>
  <c r="G18" i="2"/>
  <c r="E25" i="2"/>
  <c r="G25" i="2" s="1"/>
  <c r="E23" i="2"/>
  <c r="G22" i="2"/>
  <c r="I107" i="2"/>
  <c r="K107" i="2" s="1"/>
  <c r="G107" i="2"/>
  <c r="I16" i="2"/>
  <c r="K16" i="2" s="1"/>
  <c r="G16" i="2"/>
  <c r="E19" i="2"/>
  <c r="G36" i="2"/>
  <c r="I36" i="2"/>
  <c r="K36" i="2" s="1"/>
  <c r="I111" i="2"/>
  <c r="K111" i="2" s="1"/>
  <c r="G111" i="2"/>
  <c r="E34" i="2"/>
  <c r="G11" i="2"/>
  <c r="E17" i="2"/>
  <c r="I74" i="2"/>
  <c r="H74" i="2"/>
  <c r="G13" i="2"/>
  <c r="K71" i="2" l="1"/>
  <c r="L71" i="2" s="1"/>
  <c r="J71" i="2"/>
  <c r="I17" i="2"/>
  <c r="K17" i="2" s="1"/>
  <c r="G17" i="2"/>
  <c r="E20" i="2"/>
  <c r="G14" i="2"/>
  <c r="J74" i="2"/>
  <c r="K74" i="2"/>
  <c r="L74" i="2" s="1"/>
  <c r="I19" i="2"/>
  <c r="K19" i="2" s="1"/>
  <c r="G19" i="2"/>
  <c r="E26" i="2"/>
  <c r="G26" i="2" s="1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<sst xmlns="http://schemas.openxmlformats.org/spreadsheetml/2006/main" count="341" uniqueCount="113">
  <si>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</si>
  <si>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</si>
  <si>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</si>
  <si>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</si>
  <si>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</si>
  <si>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</si>
  <si>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</si>
  <si>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</si>
  <si>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</si>
  <si>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</si>
  <si>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</si>
  <si>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</si>
  <si>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</si>
  <si>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</si>
  <si>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</si>
  <si>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</si>
  <si>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</si>
  <si>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</si>
  <si>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</si>
  <si>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</si>
  <si>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</si>
  <si>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</si>
  <si>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</si>
  <si>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</si>
  <si>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</si>
  <si>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</si>
  <si>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</si>
  <si>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</si>
  <si>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</si>
  <si>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без ФЗ или 
с ФЗ (3,48%)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</si>
  <si>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</si>
  <si>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</si>
  <si>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</si>
  <si>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</si>
  <si>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</si>
  <si>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</si>
  <si>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</si>
  <si>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</si>
  <si>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</si>
  <si>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</si>
  <si>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</si>
  <si>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</si>
  <si>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</si>
  <si>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</si>
  <si>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</si>
  <si>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</si>
  <si>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</si>
  <si>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</si>
  <si>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</si>
  <si>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</si>
  <si>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</si>
  <si>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</si>
  <si>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без ФЗ или с ФЗ (3,036% и 4,1%)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</si>
  <si>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</si>
  <si>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</si>
  <si>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</si>
  <si>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</si>
  <si>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</si>
  <si>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без ФЗ или 
с ФЗ (3,036% и 3,48%)</t>
  </si>
  <si>
    <t>с ФЗ (4,1%)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</si>
  <si>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XV)</t>
    </r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</si>
  <si>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</si>
  <si>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</si>
  <si>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</si>
  <si>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</si>
  <si>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</si>
  <si>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</si>
  <si>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</si>
  <si>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</si>
  <si>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</si>
  <si>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</si>
  <si>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</si>
  <si>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</si>
  <si>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</si>
  <si>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</si>
  <si>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</si>
  <si>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</si>
  <si>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</si>
  <si>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</si>
  <si>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</si>
  <si>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</si>
  <si>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</si>
  <si>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</si>
  <si>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</si>
  <si>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</si>
  <si>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</si>
  <si>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</si>
  <si>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</si>
  <si>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</si>
  <si>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</si>
  <si>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</si>
  <si>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</si>
  <si>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</si>
  <si>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
(Минимальная стоимость а/м 
1 700 000 рублей)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</si>
  <si>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</si>
  <si>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Дополнительные государственные программы субсидирования "Семейный автомобиль" и "Первый автомобиль"</t>
  </si>
  <si>
    <t>Программы действую только при оформлении кредита в рамках Государственной программы субсидирования.</t>
  </si>
  <si>
    <t>В случае если заемщик соответствует вышеуказанным условиям, процентная ставка по программе определяется в т.ч. с учетом первоначального взноса, оплачиваемого субсидией в рамках Государственной программы субсидирования.</t>
  </si>
  <si>
    <t>от 70</t>
  </si>
  <si>
    <t>15 - 29,99</t>
  </si>
  <si>
    <t>24, 36, 48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</si>
  <si>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</si>
  <si>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</si>
  <si>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</si>
  <si>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b/>
        <sz val="10"/>
        <rFont val="Microsoft Sans Serif"/>
        <family val="2"/>
        <charset val="204"/>
      </rPr>
      <t>"Lifan Direct - Защищенный"</t>
    </r>
    <r>
      <rPr>
        <sz val="10"/>
        <rFont val="Microsoft Sans Serif"/>
        <family val="2"/>
        <charset val="204"/>
      </rPr>
      <t xml:space="preserve">
 (новый автомобиль марки Lifan</t>
    </r>
  </si>
  <si>
    <r>
      <rPr>
        <u/>
        <sz val="8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rFont val="Microsoft Sans Serif"/>
        <family val="2"/>
        <charset val="204"/>
      </rPr>
      <t xml:space="preserve">
- страховой тариф </t>
    </r>
    <r>
      <rPr>
        <b/>
        <sz val="8"/>
        <rFont val="Microsoft Sans Serif"/>
        <family val="2"/>
        <charset val="204"/>
      </rPr>
      <t>4%</t>
    </r>
    <r>
      <rPr>
        <sz val="8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rFont val="Microsoft Sans Serif"/>
        <family val="2"/>
        <charset val="204"/>
      </rPr>
      <t>4 года</t>
    </r>
    <r>
      <rPr>
        <sz val="8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</si>
  <si>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rFont val="Microsoft Sans Serif"/>
        <family val="2"/>
        <charset val="204"/>
      </rPr>
      <t xml:space="preserve">
- возраст заёмщика </t>
    </r>
    <r>
      <rPr>
        <b/>
        <sz val="8"/>
        <rFont val="Microsoft Sans Serif"/>
        <family val="2"/>
        <charset val="204"/>
      </rPr>
      <t>не менее 27 лет</t>
    </r>
    <r>
      <rPr>
        <sz val="8"/>
        <rFont val="Microsoft Sans Serif"/>
        <family val="2"/>
        <charset val="204"/>
      </rPr>
      <t xml:space="preserve">;
- водительский стаж </t>
    </r>
    <r>
      <rPr>
        <b/>
        <sz val="8"/>
        <rFont val="Microsoft Sans Serif"/>
        <family val="2"/>
        <charset val="204"/>
      </rPr>
      <t xml:space="preserve">не менее 6 лет </t>
    </r>
    <r>
      <rPr>
        <sz val="8"/>
        <rFont val="Microsoft Sans Serif"/>
        <family val="2"/>
        <charset val="204"/>
      </rPr>
      <t>(обязательное наличие водительского удостоверения)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</si>
  <si>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6,4%</t>
    </r>
    <r>
      <rPr>
        <sz val="10"/>
        <rFont val="Microsoft Sans Serif"/>
        <family val="2"/>
        <charset val="204"/>
      </rPr>
      <t>)</t>
    </r>
  </si>
  <si>
    <r>
      <t xml:space="preserve">Предоставляется субсидия на уплату первоначального взноса в размере </t>
    </r>
    <r>
      <rPr>
        <b/>
        <sz val="10"/>
        <rFont val="Calibri"/>
        <family val="2"/>
        <scheme val="minor"/>
      </rPr>
      <t>10%</t>
    </r>
    <r>
      <rPr>
        <sz val="10"/>
        <rFont val="Calibri"/>
        <family val="2"/>
        <scheme val="minor"/>
      </rPr>
      <t xml:space="preserve"> от стоимости приобретаемого автомобиля.</t>
    </r>
  </si>
  <si>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Семейный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удостоверение;
- свидетельство о рождении детей или отметка в паспорте РФ о наличии детей.
</t>
    </r>
    <r>
      <rPr>
        <u/>
        <sz val="10"/>
        <rFont val="Calibri"/>
        <family val="2"/>
        <scheme val="minor"/>
      </rPr>
      <t>Документы, необходимые для предоставления субсидии по программе "</t>
    </r>
    <r>
      <rPr>
        <b/>
        <u/>
        <sz val="10"/>
        <rFont val="Calibri"/>
        <family val="2"/>
        <scheme val="minor"/>
      </rPr>
      <t>Первый автомобиль</t>
    </r>
    <r>
      <rPr>
        <u/>
        <sz val="10"/>
        <rFont val="Calibri"/>
        <family val="2"/>
        <scheme val="minor"/>
      </rPr>
      <t>":</t>
    </r>
    <r>
      <rPr>
        <sz val="10"/>
        <rFont val="Calibri"/>
        <family val="2"/>
        <scheme val="minor"/>
      </rPr>
      <t xml:space="preserve">
- водительское удостоверение.</t>
    </r>
  </si>
  <si>
    <t xml:space="preserve">     </t>
  </si>
  <si>
    <r>
      <rPr>
        <b/>
        <sz val="10"/>
        <color rgb="FF0000FF"/>
        <rFont val="Microsoft Sans Serif"/>
        <family val="2"/>
        <charset val="204"/>
      </rPr>
      <t xml:space="preserve">"Summer with Subaru Drive" *
</t>
    </r>
    <r>
      <rPr>
        <sz val="10"/>
        <color rgb="FF0000FF"/>
        <rFont val="Microsoft Sans Serif"/>
        <family val="2"/>
        <charset val="204"/>
      </rPr>
      <t xml:space="preserve"> (новые автомобили Subaru Forester, Subaru Outback, Subaru XV)
----------
* акция действует c 16.07.2017 г. по 30.08.2017 г.</t>
    </r>
  </si>
  <si>
    <r>
      <rPr>
        <b/>
        <sz val="10"/>
        <color rgb="FF0000FF"/>
        <rFont val="Microsoft Sans Serif"/>
        <family val="2"/>
        <charset val="204"/>
      </rPr>
      <t>"Lada Finance"</t>
    </r>
    <r>
      <rPr>
        <sz val="10"/>
        <color rgb="FF0000FF"/>
        <rFont val="Microsoft Sans Serif"/>
        <family val="2"/>
        <charset val="204"/>
      </rPr>
      <t xml:space="preserve">
новый автомобиль </t>
    </r>
    <r>
      <rPr>
        <b/>
        <sz val="10"/>
        <color rgb="FF0000FF"/>
        <rFont val="Microsoft Sans Serif"/>
        <family val="2"/>
        <charset val="204"/>
      </rPr>
      <t xml:space="preserve">Lada Kalina </t>
    </r>
    <r>
      <rPr>
        <sz val="10"/>
        <color rgb="FF0000FF"/>
        <rFont val="Microsoft Sans Serif"/>
        <family val="2"/>
        <charset val="204"/>
      </rPr>
      <t xml:space="preserve">или </t>
    </r>
    <r>
      <rPr>
        <b/>
        <sz val="10"/>
        <color rgb="FF0000FF"/>
        <rFont val="Microsoft Sans Serif"/>
        <family val="2"/>
        <charset val="204"/>
      </rPr>
      <t>Lada Granta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</si>
</sst>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u/>
      <sz val="8"/>
      <name val="Microsoft Sans Serif"/>
      <family val="2"/>
      <charset val="204"/>
    </font>
    <font>
      <b/>
      <sz val="8"/>
      <name val="Microsoft Sans Serif"/>
      <family val="2"/>
      <charset val="204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rgb="FF0000FF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50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4" fillId="10" borderId="16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5" fillId="23" borderId="17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6" fillId="23" borderId="16" applyNumberFormat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1" fillId="24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3" fillId="25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6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0" fontId="24" fillId="26" borderId="23" applyNumberFormat="0" applyFont="0" applyAlignment="0" applyProtection="0"/>
    <xf numFmtId="9" fontId="2" fillId="0" borderId="0" applyFont="0" applyFill="0" applyBorder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8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30" fillId="7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48">
    <xf numFmtId="0" fontId="0" fillId="0" borderId="0" xfId="0"/>
    <xf numFmtId="0" fontId="5" fillId="0" borderId="0" xfId="0" applyFont="1"/>
    <xf numFmtId="0" fontId="5" fillId="0" borderId="0" xfId="0" applyFont="1" applyBorder="1" applyAlignment="1"/>
    <xf numFmtId="0" fontId="5" fillId="0" borderId="3" xfId="0" applyFont="1" applyFill="1" applyBorder="1"/>
    <xf numFmtId="0" fontId="10" fillId="0" borderId="0" xfId="2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5" fillId="4" borderId="3" xfId="0" applyFont="1" applyFill="1" applyBorder="1"/>
    <xf numFmtId="0" fontId="5" fillId="0" borderId="0" xfId="2" applyFont="1"/>
    <xf numFmtId="0" fontId="32" fillId="0" borderId="0" xfId="2" applyFont="1"/>
    <xf numFmtId="0" fontId="5" fillId="4" borderId="3" xfId="2" applyFont="1" applyFill="1" applyBorder="1"/>
    <xf numFmtId="0" fontId="5" fillId="0" borderId="3" xfId="2" applyFont="1" applyFill="1" applyBorder="1"/>
    <xf numFmtId="0" fontId="5" fillId="4" borderId="3" xfId="2" applyFont="1" applyFill="1" applyBorder="1" applyAlignment="1">
      <alignment horizontal="center" vertical="center" wrapText="1"/>
    </xf>
    <xf numFmtId="0" fontId="32" fillId="0" borderId="0" xfId="2" applyFont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top" wrapText="1"/>
    </xf>
    <xf numFmtId="0" fontId="34" fillId="3" borderId="3" xfId="2" applyFont="1" applyFill="1" applyBorder="1" applyAlignment="1">
      <alignment horizontal="center" vertical="center" wrapText="1"/>
    </xf>
    <xf numFmtId="10" fontId="5" fillId="0" borderId="3" xfId="972" applyNumberFormat="1" applyFont="1" applyFill="1" applyBorder="1" applyAlignment="1">
      <alignment vertical="center"/>
    </xf>
    <xf numFmtId="10" fontId="5" fillId="0" borderId="2" xfId="972" applyNumberFormat="1" applyFont="1" applyFill="1" applyBorder="1" applyAlignment="1">
      <alignment vertical="center"/>
    </xf>
    <xf numFmtId="10" fontId="5" fillId="0" borderId="3" xfId="2" applyNumberFormat="1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Fill="1" applyBorder="1"/>
    <xf numFmtId="10" fontId="5" fillId="0" borderId="1" xfId="972" applyNumberFormat="1" applyFont="1" applyFill="1" applyBorder="1" applyAlignment="1">
      <alignment horizontal="center" vertical="center"/>
    </xf>
    <xf numFmtId="10" fontId="5" fillId="0" borderId="1" xfId="972" applyNumberFormat="1" applyFont="1" applyFill="1" applyBorder="1" applyAlignment="1">
      <alignment vertical="center"/>
    </xf>
    <xf numFmtId="10" fontId="5" fillId="0" borderId="1" xfId="2" applyNumberFormat="1" applyFont="1" applyFill="1" applyBorder="1" applyAlignment="1">
      <alignment horizontal="center" vertical="center"/>
    </xf>
    <xf numFmtId="10" fontId="5" fillId="0" borderId="1" xfId="2" applyNumberFormat="1" applyFont="1" applyFill="1" applyBorder="1" applyAlignment="1">
      <alignment vertical="center"/>
    </xf>
    <xf numFmtId="49" fontId="5" fillId="0" borderId="7" xfId="2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32" fillId="0" borderId="0" xfId="2" applyFont="1" applyFill="1" applyBorder="1"/>
    <xf numFmtId="49" fontId="5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5" fillId="2" borderId="3" xfId="2" applyFont="1" applyFill="1" applyBorder="1"/>
    <xf numFmtId="0" fontId="5" fillId="0" borderId="3" xfId="2" applyFont="1" applyFill="1" applyBorder="1" applyAlignment="1"/>
    <xf numFmtId="10" fontId="5" fillId="0" borderId="3" xfId="1046" applyNumberFormat="1" applyFont="1" applyFill="1" applyBorder="1" applyAlignment="1">
      <alignment horizontal="center" vertical="center"/>
    </xf>
    <xf numFmtId="10" fontId="5" fillId="0" borderId="3" xfId="1049" applyNumberFormat="1" applyFont="1" applyFill="1" applyBorder="1" applyAlignment="1">
      <alignment horizontal="center" vertical="center"/>
    </xf>
    <xf numFmtId="10" fontId="5" fillId="0" borderId="3" xfId="1048" applyNumberFormat="1" applyFont="1" applyFill="1" applyBorder="1" applyAlignment="1">
      <alignment horizontal="center" vertical="center"/>
    </xf>
    <xf numFmtId="10" fontId="5" fillId="0" borderId="3" xfId="972" applyNumberFormat="1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10" fontId="5" fillId="2" borderId="10" xfId="972" applyNumberFormat="1" applyFont="1" applyFill="1" applyBorder="1" applyAlignment="1">
      <alignment horizontal="center" vertical="center"/>
    </xf>
    <xf numFmtId="10" fontId="5" fillId="2" borderId="1" xfId="972" applyNumberFormat="1" applyFont="1" applyFill="1" applyBorder="1" applyAlignment="1">
      <alignment horizontal="center" vertical="center"/>
    </xf>
    <xf numFmtId="10" fontId="5" fillId="2" borderId="2" xfId="972" applyNumberFormat="1" applyFont="1" applyFill="1" applyBorder="1" applyAlignment="1">
      <alignment horizontal="center" vertical="center"/>
    </xf>
    <xf numFmtId="10" fontId="5" fillId="2" borderId="10" xfId="2" applyNumberFormat="1" applyFont="1" applyFill="1" applyBorder="1" applyAlignment="1">
      <alignment horizontal="center"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5" fillId="2" borderId="2" xfId="2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horizontal="left" vertical="center" wrapText="1"/>
    </xf>
    <xf numFmtId="0" fontId="5" fillId="2" borderId="2" xfId="2" applyFont="1" applyFill="1" applyBorder="1" applyAlignment="1">
      <alignment horizontal="left" vertical="center" wrapText="1"/>
    </xf>
    <xf numFmtId="49" fontId="5" fillId="4" borderId="8" xfId="0" applyNumberFormat="1" applyFont="1" applyFill="1" applyBorder="1" applyAlignment="1">
      <alignment horizontal="center" vertical="center"/>
    </xf>
    <xf numFmtId="49" fontId="5" fillId="4" borderId="11" xfId="0" applyNumberFormat="1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10" fontId="5" fillId="0" borderId="3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0" fontId="5" fillId="0" borderId="10" xfId="0" applyNumberFormat="1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7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10" fontId="5" fillId="0" borderId="8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11" xfId="0" applyNumberFormat="1" applyFont="1" applyFill="1" applyBorder="1" applyAlignment="1">
      <alignment horizontal="center" vertical="center"/>
    </xf>
    <xf numFmtId="10" fontId="5" fillId="0" borderId="15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49" fontId="5" fillId="0" borderId="3" xfId="2" applyNumberFormat="1" applyFont="1" applyFill="1" applyBorder="1" applyAlignment="1">
      <alignment horizontal="center" vertical="center" wrapText="1"/>
    </xf>
    <xf numFmtId="0" fontId="34" fillId="0" borderId="3" xfId="2" applyFont="1" applyFill="1" applyBorder="1" applyAlignment="1">
      <alignment horizontal="left" vertical="top" wrapText="1"/>
    </xf>
    <xf numFmtId="0" fontId="6" fillId="0" borderId="3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49" fontId="5" fillId="4" borderId="15" xfId="0" applyNumberFormat="1" applyFont="1" applyFill="1" applyBorder="1" applyAlignment="1">
      <alignment horizontal="center" vertical="center"/>
    </xf>
    <xf numFmtId="49" fontId="5" fillId="4" borderId="4" xfId="0" applyNumberFormat="1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10" fontId="5" fillId="0" borderId="3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10" fontId="5" fillId="0" borderId="10" xfId="972" applyNumberFormat="1" applyFont="1" applyFill="1" applyBorder="1" applyAlignment="1">
      <alignment horizontal="center" vertical="center"/>
    </xf>
    <xf numFmtId="10" fontId="5" fillId="0" borderId="2" xfId="972" applyNumberFormat="1" applyFont="1" applyFill="1" applyBorder="1" applyAlignment="1">
      <alignment horizontal="center" vertical="center"/>
    </xf>
    <xf numFmtId="10" fontId="5" fillId="0" borderId="10" xfId="2" applyNumberFormat="1" applyFont="1" applyFill="1" applyBorder="1" applyAlignment="1">
      <alignment horizontal="center" vertical="center"/>
    </xf>
    <xf numFmtId="10" fontId="5" fillId="0" borderId="2" xfId="2" applyNumberFormat="1" applyFont="1" applyFill="1" applyBorder="1" applyAlignment="1">
      <alignment horizontal="center" vertical="center"/>
    </xf>
    <xf numFmtId="17" fontId="5" fillId="0" borderId="9" xfId="2" applyNumberFormat="1" applyFont="1" applyFill="1" applyBorder="1" applyAlignment="1">
      <alignment horizontal="center" vertical="center" wrapText="1"/>
    </xf>
    <xf numFmtId="49" fontId="5" fillId="0" borderId="8" xfId="2" applyNumberFormat="1" applyFont="1" applyFill="1" applyBorder="1" applyAlignment="1">
      <alignment horizontal="center" vertical="center"/>
    </xf>
    <xf numFmtId="49" fontId="5" fillId="0" borderId="11" xfId="2" applyNumberFormat="1" applyFont="1" applyFill="1" applyBorder="1" applyAlignment="1">
      <alignment horizontal="center" vertical="center"/>
    </xf>
    <xf numFmtId="49" fontId="5" fillId="0" borderId="13" xfId="2" applyNumberFormat="1" applyFont="1" applyFill="1" applyBorder="1" applyAlignment="1">
      <alignment horizontal="center" vertical="center"/>
    </xf>
    <xf numFmtId="49" fontId="5" fillId="0" borderId="14" xfId="2" applyNumberFormat="1" applyFont="1" applyFill="1" applyBorder="1" applyAlignment="1">
      <alignment horizontal="center" vertical="center"/>
    </xf>
    <xf numFmtId="0" fontId="34" fillId="3" borderId="10" xfId="2" applyFont="1" applyFill="1" applyBorder="1" applyAlignment="1">
      <alignment horizontal="center" vertical="center" wrapText="1"/>
    </xf>
    <xf numFmtId="0" fontId="34" fillId="3" borderId="2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3" fontId="5" fillId="4" borderId="3" xfId="2" applyNumberFormat="1" applyFont="1" applyFill="1" applyBorder="1" applyAlignment="1">
      <alignment horizontal="center" vertical="center" wrapText="1"/>
    </xf>
    <xf numFmtId="0" fontId="5" fillId="4" borderId="3" xfId="2" applyFont="1" applyFill="1" applyBorder="1" applyAlignment="1">
      <alignment horizontal="center" vertical="center"/>
    </xf>
    <xf numFmtId="10" fontId="5" fillId="4" borderId="10" xfId="2" applyNumberFormat="1" applyFont="1" applyFill="1" applyBorder="1" applyAlignment="1">
      <alignment horizontal="center" vertical="center"/>
    </xf>
    <xf numFmtId="10" fontId="5" fillId="4" borderId="2" xfId="2" applyNumberFormat="1" applyFont="1" applyFill="1" applyBorder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0" fontId="5" fillId="4" borderId="3" xfId="0" applyNumberFormat="1" applyFont="1" applyFill="1" applyBorder="1" applyAlignment="1">
      <alignment horizontal="center" vertical="center"/>
    </xf>
    <xf numFmtId="0" fontId="5" fillId="0" borderId="3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5" fillId="4" borderId="12" xfId="2" applyFont="1" applyFill="1" applyBorder="1" applyAlignment="1">
      <alignment horizontal="center" vertical="center" wrapText="1"/>
    </xf>
    <xf numFmtId="0" fontId="5" fillId="4" borderId="5" xfId="2" applyFont="1" applyFill="1" applyBorder="1" applyAlignment="1">
      <alignment horizontal="center" vertical="center" wrapText="1"/>
    </xf>
    <xf numFmtId="10" fontId="5" fillId="4" borderId="10" xfId="972" applyNumberFormat="1" applyFont="1" applyFill="1" applyBorder="1" applyAlignment="1">
      <alignment horizontal="center" vertical="center"/>
    </xf>
    <xf numFmtId="10" fontId="5" fillId="4" borderId="2" xfId="972" applyNumberFormat="1" applyFont="1" applyFill="1" applyBorder="1" applyAlignment="1">
      <alignment horizontal="center" vertical="center"/>
    </xf>
    <xf numFmtId="10" fontId="7" fillId="0" borderId="10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10" fontId="7" fillId="4" borderId="10" xfId="1" applyNumberFormat="1" applyFont="1" applyFill="1" applyBorder="1" applyAlignment="1">
      <alignment horizontal="center" vertical="center"/>
    </xf>
    <xf numFmtId="10" fontId="7" fillId="4" borderId="2" xfId="1" applyNumberFormat="1" applyFont="1" applyFill="1" applyBorder="1" applyAlignment="1">
      <alignment horizontal="center" vertical="center"/>
    </xf>
    <xf numFmtId="10" fontId="7" fillId="4" borderId="10" xfId="0" applyNumberFormat="1" applyFont="1" applyFill="1" applyBorder="1" applyAlignment="1">
      <alignment horizontal="center" vertical="center"/>
    </xf>
    <xf numFmtId="10" fontId="7" fillId="4" borderId="2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0" fontId="7" fillId="4" borderId="8" xfId="0" applyNumberFormat="1" applyFont="1" applyFill="1" applyBorder="1" applyAlignment="1">
      <alignment horizontal="center" vertical="center"/>
    </xf>
    <xf numFmtId="10" fontId="7" fillId="4" borderId="6" xfId="0" applyNumberFormat="1" applyFont="1" applyFill="1" applyBorder="1" applyAlignment="1">
      <alignment horizontal="center" vertical="center"/>
    </xf>
    <xf numFmtId="10" fontId="7" fillId="4" borderId="11" xfId="0" applyNumberFormat="1" applyFont="1" applyFill="1" applyBorder="1" applyAlignment="1">
      <alignment horizontal="center" vertical="center"/>
    </xf>
    <xf numFmtId="10" fontId="7" fillId="4" borderId="13" xfId="0" applyNumberFormat="1" applyFont="1" applyFill="1" applyBorder="1" applyAlignment="1">
      <alignment horizontal="center" vertical="center"/>
    </xf>
    <xf numFmtId="10" fontId="7" fillId="4" borderId="0" xfId="0" applyNumberFormat="1" applyFont="1" applyFill="1" applyBorder="1" applyAlignment="1">
      <alignment horizontal="center" vertical="center"/>
    </xf>
    <xf numFmtId="10" fontId="7" fillId="4" borderId="14" xfId="0" applyNumberFormat="1" applyFont="1" applyFill="1" applyBorder="1" applyAlignment="1">
      <alignment horizontal="center" vertical="center"/>
    </xf>
    <xf numFmtId="10" fontId="7" fillId="4" borderId="15" xfId="0" applyNumberFormat="1" applyFont="1" applyFill="1" applyBorder="1" applyAlignment="1">
      <alignment horizontal="center" vertical="center"/>
    </xf>
    <xf numFmtId="10" fontId="7" fillId="4" borderId="7" xfId="0" applyNumberFormat="1" applyFont="1" applyFill="1" applyBorder="1" applyAlignment="1">
      <alignment horizontal="center" vertical="center"/>
    </xf>
    <xf numFmtId="10" fontId="7" fillId="4" borderId="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10" fontId="7" fillId="0" borderId="8" xfId="0" applyNumberFormat="1" applyFont="1" applyFill="1" applyBorder="1" applyAlignment="1">
      <alignment horizontal="center" vertical="center"/>
    </xf>
    <xf numFmtId="10" fontId="7" fillId="0" borderId="6" xfId="0" applyNumberFormat="1" applyFont="1" applyFill="1" applyBorder="1" applyAlignment="1">
      <alignment horizontal="center" vertical="center"/>
    </xf>
    <xf numFmtId="10" fontId="7" fillId="0" borderId="11" xfId="0" applyNumberFormat="1" applyFont="1" applyFill="1" applyBorder="1" applyAlignment="1">
      <alignment horizontal="center" vertical="center"/>
    </xf>
    <xf numFmtId="10" fontId="7" fillId="0" borderId="13" xfId="0" applyNumberFormat="1" applyFont="1" applyFill="1" applyBorder="1" applyAlignment="1">
      <alignment horizontal="center" vertical="center"/>
    </xf>
    <xf numFmtId="10" fontId="7" fillId="0" borderId="0" xfId="0" applyNumberFormat="1" applyFont="1" applyFill="1" applyBorder="1" applyAlignment="1">
      <alignment horizontal="center" vertical="center"/>
    </xf>
    <xf numFmtId="10" fontId="7" fillId="0" borderId="14" xfId="0" applyNumberFormat="1" applyFont="1" applyFill="1" applyBorder="1" applyAlignment="1">
      <alignment horizontal="center" vertical="center"/>
    </xf>
    <xf numFmtId="10" fontId="7" fillId="0" borderId="15" xfId="0" applyNumberFormat="1" applyFont="1" applyFill="1" applyBorder="1" applyAlignment="1">
      <alignment horizontal="center" vertical="center"/>
    </xf>
    <xf numFmtId="10" fontId="7" fillId="0" borderId="7" xfId="0" applyNumberFormat="1" applyFont="1" applyFill="1" applyBorder="1" applyAlignment="1">
      <alignment horizontal="center" vertical="center"/>
    </xf>
    <xf numFmtId="10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31" fillId="0" borderId="0" xfId="0" applyFont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/>
    </xf>
    <xf numFmtId="10" fontId="5" fillId="2" borderId="10" xfId="0" applyNumberFormat="1" applyFont="1" applyFill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2" borderId="2" xfId="0" applyNumberFormat="1" applyFont="1" applyFill="1" applyBorder="1" applyAlignment="1">
      <alignment horizontal="center" vertical="center"/>
    </xf>
    <xf numFmtId="17" fontId="5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37" fillId="2" borderId="3" xfId="0" applyFont="1" applyFill="1" applyBorder="1" applyAlignment="1">
      <alignment horizontal="left" vertical="top" wrapText="1"/>
    </xf>
    <xf numFmtId="0" fontId="41" fillId="2" borderId="3" xfId="0" applyFont="1" applyFill="1" applyBorder="1" applyAlignment="1">
      <alignment horizontal="left" vertical="top" wrapText="1"/>
    </xf>
    <xf numFmtId="0" fontId="37" fillId="0" borderId="10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left" vertical="top" wrapText="1"/>
    </xf>
    <xf numFmtId="0" fontId="37" fillId="0" borderId="2" xfId="0" applyFont="1" applyBorder="1" applyAlignment="1">
      <alignment horizontal="left" vertical="top" wrapText="1"/>
    </xf>
    <xf numFmtId="10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10" fontId="6" fillId="3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17" fontId="5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5" fillId="4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2" fillId="2" borderId="3" xfId="2" applyFont="1" applyFill="1" applyBorder="1" applyAlignment="1">
      <alignment horizontal="center" vertical="center" wrapText="1"/>
    </xf>
    <xf numFmtId="0" fontId="32" fillId="2" borderId="3" xfId="2" applyFont="1" applyFill="1" applyBorder="1"/>
    <xf numFmtId="10" fontId="32" fillId="2" borderId="3" xfId="2" applyNumberFormat="1" applyFont="1" applyFill="1" applyBorder="1" applyAlignment="1">
      <alignment horizontal="center" vertical="center"/>
    </xf>
    <xf numFmtId="0" fontId="32" fillId="2" borderId="8" xfId="2" applyFont="1" applyFill="1" applyBorder="1" applyAlignment="1">
      <alignment horizontal="center" vertical="center"/>
    </xf>
    <xf numFmtId="0" fontId="32" fillId="2" borderId="6" xfId="2" applyFont="1" applyFill="1" applyBorder="1" applyAlignment="1">
      <alignment horizontal="center" vertical="center"/>
    </xf>
    <xf numFmtId="0" fontId="32" fillId="2" borderId="11" xfId="2" applyFont="1" applyFill="1" applyBorder="1" applyAlignment="1">
      <alignment horizontal="center" vertical="center"/>
    </xf>
    <xf numFmtId="49" fontId="32" fillId="2" borderId="3" xfId="2" applyNumberFormat="1" applyFont="1" applyFill="1" applyBorder="1" applyAlignment="1">
      <alignment horizontal="center" vertical="center"/>
    </xf>
    <xf numFmtId="49" fontId="32" fillId="2" borderId="3" xfId="2" applyNumberFormat="1" applyFont="1" applyFill="1" applyBorder="1" applyAlignment="1">
      <alignment horizontal="center" vertical="center"/>
    </xf>
    <xf numFmtId="10" fontId="32" fillId="2" borderId="3" xfId="972" applyNumberFormat="1" applyFont="1" applyFill="1" applyBorder="1" applyAlignment="1">
      <alignment horizontal="center" vertical="center"/>
    </xf>
    <xf numFmtId="0" fontId="32" fillId="2" borderId="13" xfId="2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2" fillId="2" borderId="14" xfId="2" applyFont="1" applyFill="1" applyBorder="1" applyAlignment="1">
      <alignment horizontal="center" vertical="center"/>
    </xf>
    <xf numFmtId="0" fontId="32" fillId="2" borderId="15" xfId="2" applyFont="1" applyFill="1" applyBorder="1" applyAlignment="1">
      <alignment horizontal="center" vertical="center"/>
    </xf>
    <xf numFmtId="0" fontId="32" fillId="2" borderId="7" xfId="2" applyFont="1" applyFill="1" applyBorder="1" applyAlignment="1">
      <alignment horizontal="center" vertical="center"/>
    </xf>
    <xf numFmtId="0" fontId="32" fillId="2" borderId="4" xfId="2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 wrapText="1"/>
    </xf>
    <xf numFmtId="0" fontId="32" fillId="0" borderId="3" xfId="0" applyFont="1" applyFill="1" applyBorder="1" applyAlignment="1">
      <alignment vertical="center"/>
    </xf>
    <xf numFmtId="10" fontId="32" fillId="0" borderId="10" xfId="0" applyNumberFormat="1" applyFont="1" applyFill="1" applyBorder="1" applyAlignment="1">
      <alignment horizontal="center" vertical="center"/>
    </xf>
    <xf numFmtId="10" fontId="32" fillId="0" borderId="2" xfId="0" applyNumberFormat="1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 wrapText="1"/>
    </xf>
  </cellXfs>
  <cellStyles count="1050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 2 2 2" xfId="1048"/>
    <cellStyle name="Обычный 2 2 3" xfId="1047"/>
    <cellStyle name="Обычный 2 3" xfId="1046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Процентный 2 2" xfId="1049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47"/>
  <sheetViews>
    <sheetView showGridLines="0" tabSelected="1" view="pageBreakPreview" zoomScale="110" zoomScaleNormal="100" zoomScaleSheetLayoutView="110" workbookViewId="0">
      <selection activeCell="G121" sqref="G121:H121"/>
    </sheetView>
  </sheetViews>
  <sheetFormatPr defaultColWidth="9.140625"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4" width="6.28515625" style="1" customWidth="1"/>
    <col min="15" max="15" width="7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</row>
    <row r="4" spans="2:15" ht="15.75" customHeight="1">
      <c r="B4" s="198" t="s">
        <v>92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88" t="s">
        <v>0</v>
      </c>
      <c r="C6" s="88" t="s">
        <v>1</v>
      </c>
      <c r="D6" s="105" t="s">
        <v>2</v>
      </c>
      <c r="E6" s="49" t="s">
        <v>26</v>
      </c>
      <c r="F6" s="83"/>
      <c r="G6" s="83"/>
      <c r="H6" s="53"/>
      <c r="I6" s="49" t="s">
        <v>27</v>
      </c>
      <c r="J6" s="83"/>
      <c r="K6" s="83"/>
      <c r="L6" s="53"/>
      <c r="M6" s="88" t="s">
        <v>3</v>
      </c>
      <c r="N6" s="88" t="s">
        <v>4</v>
      </c>
      <c r="O6" s="88"/>
    </row>
    <row r="7" spans="2:15" ht="27.75" customHeight="1">
      <c r="B7" s="88"/>
      <c r="C7" s="88"/>
      <c r="D7" s="105"/>
      <c r="E7" s="52" t="s">
        <v>29</v>
      </c>
      <c r="F7" s="53"/>
      <c r="G7" s="52" t="s">
        <v>30</v>
      </c>
      <c r="H7" s="53"/>
      <c r="I7" s="52" t="s">
        <v>29</v>
      </c>
      <c r="J7" s="53"/>
      <c r="K7" s="52" t="s">
        <v>30</v>
      </c>
      <c r="L7" s="53"/>
      <c r="M7" s="88"/>
      <c r="N7" s="88"/>
      <c r="O7" s="88"/>
    </row>
    <row r="8" spans="2:15" ht="16.5" customHeight="1">
      <c r="B8" s="174" t="s">
        <v>18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</row>
    <row r="9" spans="2:15" ht="13.5" customHeight="1">
      <c r="B9" s="78" t="s">
        <v>5</v>
      </c>
      <c r="C9" s="175" t="s">
        <v>6</v>
      </c>
      <c r="D9" s="6" t="s">
        <v>7</v>
      </c>
      <c r="E9" s="169">
        <v>0.17699999999999999</v>
      </c>
      <c r="F9" s="170"/>
      <c r="G9" s="169">
        <f>E9-1.5%</f>
        <v>0.16199999999999998</v>
      </c>
      <c r="H9" s="170"/>
      <c r="I9" s="178" t="s">
        <v>8</v>
      </c>
      <c r="J9" s="179"/>
      <c r="K9" s="179"/>
      <c r="L9" s="180"/>
      <c r="M9" s="76" t="s">
        <v>9</v>
      </c>
      <c r="N9" s="70" t="s">
        <v>10</v>
      </c>
      <c r="O9" s="71"/>
    </row>
    <row r="10" spans="2:15" ht="13.5" customHeight="1">
      <c r="B10" s="78"/>
      <c r="C10" s="176"/>
      <c r="D10" s="6" t="s">
        <v>11</v>
      </c>
      <c r="E10" s="169">
        <f>E9+1%</f>
        <v>0.187</v>
      </c>
      <c r="F10" s="170"/>
      <c r="G10" s="169">
        <f t="shared" ref="G10:G26" si="0">E10-1.5%</f>
        <v>0.17199999999999999</v>
      </c>
      <c r="H10" s="170"/>
      <c r="I10" s="181"/>
      <c r="J10" s="182"/>
      <c r="K10" s="182"/>
      <c r="L10" s="183"/>
      <c r="M10" s="77"/>
      <c r="N10" s="72"/>
      <c r="O10" s="73"/>
    </row>
    <row r="11" spans="2:15" ht="13.5" customHeight="1">
      <c r="B11" s="78"/>
      <c r="C11" s="177"/>
      <c r="D11" s="6" t="s">
        <v>12</v>
      </c>
      <c r="E11" s="169">
        <f>E10+1%</f>
        <v>0.19700000000000001</v>
      </c>
      <c r="F11" s="170"/>
      <c r="G11" s="169">
        <f t="shared" si="0"/>
        <v>0.182</v>
      </c>
      <c r="H11" s="170"/>
      <c r="I11" s="184"/>
      <c r="J11" s="185"/>
      <c r="K11" s="185"/>
      <c r="L11" s="186"/>
      <c r="M11" s="77"/>
      <c r="N11" s="72"/>
      <c r="O11" s="73"/>
    </row>
    <row r="12" spans="2:15" ht="13.5" customHeight="1">
      <c r="B12" s="78"/>
      <c r="C12" s="90" t="s">
        <v>13</v>
      </c>
      <c r="D12" s="3" t="s">
        <v>7</v>
      </c>
      <c r="E12" s="167">
        <f>E9+1%</f>
        <v>0.187</v>
      </c>
      <c r="F12" s="168"/>
      <c r="G12" s="167">
        <f t="shared" si="0"/>
        <v>0.17199999999999999</v>
      </c>
      <c r="H12" s="168"/>
      <c r="I12" s="188" t="s">
        <v>8</v>
      </c>
      <c r="J12" s="189"/>
      <c r="K12" s="189"/>
      <c r="L12" s="190"/>
      <c r="M12" s="77"/>
      <c r="N12" s="72"/>
      <c r="O12" s="73"/>
    </row>
    <row r="13" spans="2:15" ht="13.5" customHeight="1">
      <c r="B13" s="78"/>
      <c r="C13" s="187"/>
      <c r="D13" s="3" t="s">
        <v>11</v>
      </c>
      <c r="E13" s="167">
        <f>E10+1%</f>
        <v>0.19700000000000001</v>
      </c>
      <c r="F13" s="168"/>
      <c r="G13" s="167">
        <f t="shared" si="0"/>
        <v>0.182</v>
      </c>
      <c r="H13" s="168"/>
      <c r="I13" s="191"/>
      <c r="J13" s="192"/>
      <c r="K13" s="192"/>
      <c r="L13" s="193"/>
      <c r="M13" s="77"/>
      <c r="N13" s="72"/>
      <c r="O13" s="73"/>
    </row>
    <row r="14" spans="2:15" ht="13.5" customHeight="1">
      <c r="B14" s="78"/>
      <c r="C14" s="91"/>
      <c r="D14" s="3" t="s">
        <v>12</v>
      </c>
      <c r="E14" s="167">
        <f>E11</f>
        <v>0.19700000000000001</v>
      </c>
      <c r="F14" s="168"/>
      <c r="G14" s="167">
        <f>E14-1.5%</f>
        <v>0.182</v>
      </c>
      <c r="H14" s="168"/>
      <c r="I14" s="194"/>
      <c r="J14" s="195"/>
      <c r="K14" s="195"/>
      <c r="L14" s="196"/>
      <c r="M14" s="77"/>
      <c r="N14" s="72"/>
      <c r="O14" s="73"/>
    </row>
    <row r="15" spans="2:15" ht="13.5" customHeight="1">
      <c r="B15" s="78" t="s">
        <v>14</v>
      </c>
      <c r="C15" s="175" t="s">
        <v>6</v>
      </c>
      <c r="D15" s="6" t="s">
        <v>7</v>
      </c>
      <c r="E15" s="169">
        <f>E9+2%</f>
        <v>0.19699999999999998</v>
      </c>
      <c r="F15" s="170"/>
      <c r="G15" s="169">
        <f>E15-1.5%</f>
        <v>0.182</v>
      </c>
      <c r="H15" s="170"/>
      <c r="I15" s="171">
        <f t="shared" ref="I15:I20" si="1">E15+3%</f>
        <v>0.22699999999999998</v>
      </c>
      <c r="J15" s="172"/>
      <c r="K15" s="171">
        <f t="shared" ref="K15:K20" si="2">I15-1.5%</f>
        <v>0.21199999999999997</v>
      </c>
      <c r="L15" s="172"/>
      <c r="M15" s="153" t="s">
        <v>9</v>
      </c>
      <c r="N15" s="72"/>
      <c r="O15" s="73"/>
    </row>
    <row r="16" spans="2:15" ht="13.5" customHeight="1">
      <c r="B16" s="78"/>
      <c r="C16" s="176"/>
      <c r="D16" s="6" t="s">
        <v>11</v>
      </c>
      <c r="E16" s="169">
        <f>E10+2%</f>
        <v>0.20699999999999999</v>
      </c>
      <c r="F16" s="170"/>
      <c r="G16" s="169">
        <f t="shared" si="0"/>
        <v>0.192</v>
      </c>
      <c r="H16" s="170"/>
      <c r="I16" s="171">
        <f t="shared" si="1"/>
        <v>0.23699999999999999</v>
      </c>
      <c r="J16" s="172"/>
      <c r="K16" s="171">
        <f t="shared" si="2"/>
        <v>0.22199999999999998</v>
      </c>
      <c r="L16" s="172"/>
      <c r="M16" s="153"/>
      <c r="N16" s="72"/>
      <c r="O16" s="73"/>
    </row>
    <row r="17" spans="2:15" ht="13.5" customHeight="1">
      <c r="B17" s="78"/>
      <c r="C17" s="177"/>
      <c r="D17" s="6" t="s">
        <v>12</v>
      </c>
      <c r="E17" s="169">
        <f>E11+2%</f>
        <v>0.217</v>
      </c>
      <c r="F17" s="170"/>
      <c r="G17" s="169">
        <f t="shared" si="0"/>
        <v>0.20200000000000001</v>
      </c>
      <c r="H17" s="170"/>
      <c r="I17" s="171">
        <f t="shared" si="1"/>
        <v>0.247</v>
      </c>
      <c r="J17" s="172"/>
      <c r="K17" s="171">
        <f t="shared" si="2"/>
        <v>0.23199999999999998</v>
      </c>
      <c r="L17" s="172"/>
      <c r="M17" s="153"/>
      <c r="N17" s="72"/>
      <c r="O17" s="73"/>
    </row>
    <row r="18" spans="2:15" ht="13.5" customHeight="1">
      <c r="B18" s="78"/>
      <c r="C18" s="90" t="s">
        <v>13</v>
      </c>
      <c r="D18" s="3" t="s">
        <v>7</v>
      </c>
      <c r="E18" s="167">
        <f>E15+1%</f>
        <v>0.20699999999999999</v>
      </c>
      <c r="F18" s="168"/>
      <c r="G18" s="167">
        <f t="shared" si="0"/>
        <v>0.192</v>
      </c>
      <c r="H18" s="168"/>
      <c r="I18" s="167">
        <f t="shared" si="1"/>
        <v>0.23699999999999999</v>
      </c>
      <c r="J18" s="168"/>
      <c r="K18" s="167">
        <f t="shared" si="2"/>
        <v>0.22199999999999998</v>
      </c>
      <c r="L18" s="168"/>
      <c r="M18" s="153"/>
      <c r="N18" s="72"/>
      <c r="O18" s="73"/>
    </row>
    <row r="19" spans="2:15" ht="13.5" customHeight="1">
      <c r="B19" s="78"/>
      <c r="C19" s="187"/>
      <c r="D19" s="3" t="s">
        <v>11</v>
      </c>
      <c r="E19" s="167">
        <f>E16+1%</f>
        <v>0.217</v>
      </c>
      <c r="F19" s="168"/>
      <c r="G19" s="167">
        <f t="shared" si="0"/>
        <v>0.20200000000000001</v>
      </c>
      <c r="H19" s="168"/>
      <c r="I19" s="167">
        <f t="shared" si="1"/>
        <v>0.247</v>
      </c>
      <c r="J19" s="168"/>
      <c r="K19" s="167">
        <f t="shared" si="2"/>
        <v>0.23199999999999998</v>
      </c>
      <c r="L19" s="168"/>
      <c r="M19" s="153"/>
      <c r="N19" s="72"/>
      <c r="O19" s="73"/>
    </row>
    <row r="20" spans="2:15" ht="13.5" customHeight="1">
      <c r="B20" s="78"/>
      <c r="C20" s="91"/>
      <c r="D20" s="3" t="s">
        <v>12</v>
      </c>
      <c r="E20" s="167">
        <f>E17+1%</f>
        <v>0.22700000000000001</v>
      </c>
      <c r="F20" s="168"/>
      <c r="G20" s="167">
        <f t="shared" si="0"/>
        <v>0.21200000000000002</v>
      </c>
      <c r="H20" s="168"/>
      <c r="I20" s="167">
        <f t="shared" si="1"/>
        <v>0.25700000000000001</v>
      </c>
      <c r="J20" s="168"/>
      <c r="K20" s="167">
        <f t="shared" si="2"/>
        <v>0.24199999999999999</v>
      </c>
      <c r="L20" s="168"/>
      <c r="M20" s="153"/>
      <c r="N20" s="126"/>
      <c r="O20" s="127"/>
    </row>
    <row r="21" spans="2:15" ht="30" customHeight="1">
      <c r="B21" s="199" t="s">
        <v>84</v>
      </c>
      <c r="C21" s="173" t="s">
        <v>6</v>
      </c>
      <c r="D21" s="6" t="s">
        <v>7</v>
      </c>
      <c r="E21" s="154">
        <f>E9-1%</f>
        <v>0.16699999999999998</v>
      </c>
      <c r="F21" s="154"/>
      <c r="G21" s="154">
        <f t="shared" si="0"/>
        <v>0.15199999999999997</v>
      </c>
      <c r="H21" s="154"/>
      <c r="I21" s="154" t="s">
        <v>8</v>
      </c>
      <c r="J21" s="154"/>
      <c r="K21" s="154"/>
      <c r="L21" s="154"/>
      <c r="M21" s="153" t="s">
        <v>9</v>
      </c>
      <c r="N21" s="89" t="s">
        <v>10</v>
      </c>
      <c r="O21" s="89"/>
    </row>
    <row r="22" spans="2:15" ht="28.5" customHeight="1">
      <c r="B22" s="200"/>
      <c r="C22" s="173"/>
      <c r="D22" s="6" t="s">
        <v>11</v>
      </c>
      <c r="E22" s="154">
        <f>E21+1%</f>
        <v>0.17699999999999999</v>
      </c>
      <c r="F22" s="154"/>
      <c r="G22" s="154">
        <f t="shared" si="0"/>
        <v>0.16199999999999998</v>
      </c>
      <c r="H22" s="154"/>
      <c r="I22" s="154"/>
      <c r="J22" s="154"/>
      <c r="K22" s="154"/>
      <c r="L22" s="154"/>
      <c r="M22" s="153"/>
      <c r="N22" s="89"/>
      <c r="O22" s="89"/>
    </row>
    <row r="23" spans="2:15" ht="30" customHeight="1">
      <c r="B23" s="200"/>
      <c r="C23" s="173"/>
      <c r="D23" s="6" t="s">
        <v>12</v>
      </c>
      <c r="E23" s="154">
        <f>E22+1%</f>
        <v>0.187</v>
      </c>
      <c r="F23" s="154"/>
      <c r="G23" s="154">
        <f t="shared" si="0"/>
        <v>0.17199999999999999</v>
      </c>
      <c r="H23" s="154"/>
      <c r="I23" s="154"/>
      <c r="J23" s="154"/>
      <c r="K23" s="154"/>
      <c r="L23" s="154"/>
      <c r="M23" s="153"/>
      <c r="N23" s="89"/>
      <c r="O23" s="89"/>
    </row>
    <row r="24" spans="2:15" ht="30" customHeight="1">
      <c r="B24" s="200"/>
      <c r="C24" s="102" t="s">
        <v>13</v>
      </c>
      <c r="D24" s="3" t="s">
        <v>7</v>
      </c>
      <c r="E24" s="74">
        <f>E21+1%</f>
        <v>0.17699999999999999</v>
      </c>
      <c r="F24" s="74"/>
      <c r="G24" s="74">
        <f t="shared" si="0"/>
        <v>0.16199999999999998</v>
      </c>
      <c r="H24" s="74"/>
      <c r="I24" s="74" t="s">
        <v>8</v>
      </c>
      <c r="J24" s="74"/>
      <c r="K24" s="74"/>
      <c r="L24" s="74"/>
      <c r="M24" s="153"/>
      <c r="N24" s="89"/>
      <c r="O24" s="89"/>
    </row>
    <row r="25" spans="2:15" ht="30" customHeight="1">
      <c r="B25" s="200"/>
      <c r="C25" s="102"/>
      <c r="D25" s="3" t="s">
        <v>11</v>
      </c>
      <c r="E25" s="74">
        <f>E22+1%</f>
        <v>0.187</v>
      </c>
      <c r="F25" s="74"/>
      <c r="G25" s="74">
        <f t="shared" si="0"/>
        <v>0.17199999999999999</v>
      </c>
      <c r="H25" s="74"/>
      <c r="I25" s="74"/>
      <c r="J25" s="74"/>
      <c r="K25" s="74"/>
      <c r="L25" s="74"/>
      <c r="M25" s="153"/>
      <c r="N25" s="89"/>
      <c r="O25" s="89"/>
    </row>
    <row r="26" spans="2:15" ht="30" customHeight="1">
      <c r="B26" s="201"/>
      <c r="C26" s="102"/>
      <c r="D26" s="3" t="s">
        <v>12</v>
      </c>
      <c r="E26" s="74">
        <f>E23+1%</f>
        <v>0.19700000000000001</v>
      </c>
      <c r="F26" s="74"/>
      <c r="G26" s="74">
        <f t="shared" si="0"/>
        <v>0.182</v>
      </c>
      <c r="H26" s="74"/>
      <c r="I26" s="74"/>
      <c r="J26" s="74"/>
      <c r="K26" s="74"/>
      <c r="L26" s="74"/>
      <c r="M26" s="153"/>
      <c r="N26" s="89"/>
      <c r="O26" s="89"/>
    </row>
    <row r="27" spans="2:15" s="7" customFormat="1" ht="16.5" customHeight="1">
      <c r="B27" s="75" t="s">
        <v>69</v>
      </c>
      <c r="C27" s="131" t="s">
        <v>31</v>
      </c>
      <c r="D27" s="10" t="s">
        <v>7</v>
      </c>
      <c r="E27" s="129">
        <v>0.16900000000000001</v>
      </c>
      <c r="F27" s="129"/>
      <c r="G27" s="129">
        <f>E27-2%</f>
        <v>0.14900000000000002</v>
      </c>
      <c r="H27" s="129"/>
      <c r="I27" s="129" t="s">
        <v>8</v>
      </c>
      <c r="J27" s="129"/>
      <c r="K27" s="129"/>
      <c r="L27" s="129"/>
      <c r="M27" s="114" t="s">
        <v>9</v>
      </c>
      <c r="N27" s="89" t="s">
        <v>16</v>
      </c>
      <c r="O27" s="89"/>
    </row>
    <row r="28" spans="2:15" s="7" customFormat="1" ht="16.5" customHeight="1">
      <c r="B28" s="122"/>
      <c r="C28" s="132"/>
      <c r="D28" s="10" t="s">
        <v>32</v>
      </c>
      <c r="E28" s="129">
        <v>0.189</v>
      </c>
      <c r="F28" s="129"/>
      <c r="G28" s="129">
        <f t="shared" ref="G28" si="3">E28-2%</f>
        <v>0.16900000000000001</v>
      </c>
      <c r="H28" s="129"/>
      <c r="I28" s="129"/>
      <c r="J28" s="129"/>
      <c r="K28" s="129"/>
      <c r="L28" s="129"/>
      <c r="M28" s="114"/>
      <c r="N28" s="89"/>
      <c r="O28" s="89"/>
    </row>
    <row r="29" spans="2:15" s="7" customFormat="1" ht="16.5" customHeight="1">
      <c r="B29" s="122"/>
      <c r="C29" s="133"/>
      <c r="D29" s="10" t="s">
        <v>33</v>
      </c>
      <c r="E29" s="129">
        <v>0.19900000000000001</v>
      </c>
      <c r="F29" s="129"/>
      <c r="G29" s="129">
        <f>E29-1%</f>
        <v>0.189</v>
      </c>
      <c r="H29" s="129"/>
      <c r="I29" s="129"/>
      <c r="J29" s="129"/>
      <c r="K29" s="129"/>
      <c r="L29" s="129"/>
      <c r="M29" s="114"/>
      <c r="N29" s="89"/>
      <c r="O29" s="89"/>
    </row>
    <row r="30" spans="2:15" s="8" customFormat="1" ht="27.75" hidden="1" customHeight="1">
      <c r="B30" s="131" t="s">
        <v>34</v>
      </c>
      <c r="C30" s="131" t="s">
        <v>35</v>
      </c>
      <c r="D30" s="10" t="s">
        <v>36</v>
      </c>
      <c r="E30" s="134">
        <v>0.154</v>
      </c>
      <c r="F30" s="135"/>
      <c r="G30" s="134">
        <f t="shared" ref="G30:G37" si="4">E30-1.5%</f>
        <v>0.13900000000000001</v>
      </c>
      <c r="H30" s="135"/>
      <c r="I30" s="136">
        <f t="shared" ref="I30:I40" si="5">E30+3%</f>
        <v>0.184</v>
      </c>
      <c r="J30" s="137"/>
      <c r="K30" s="136">
        <f t="shared" ref="K30:K37" si="6">I30-1.5%</f>
        <v>0.16899999999999998</v>
      </c>
      <c r="L30" s="137"/>
      <c r="M30" s="75" t="s">
        <v>37</v>
      </c>
      <c r="N30" s="70" t="s">
        <v>16</v>
      </c>
      <c r="O30" s="71"/>
    </row>
    <row r="31" spans="2:15" s="8" customFormat="1" ht="27.75" hidden="1" customHeight="1">
      <c r="B31" s="133"/>
      <c r="C31" s="133"/>
      <c r="D31" s="10" t="s">
        <v>38</v>
      </c>
      <c r="E31" s="134">
        <v>0.16400000000000001</v>
      </c>
      <c r="F31" s="135"/>
      <c r="G31" s="134">
        <f t="shared" si="4"/>
        <v>0.14900000000000002</v>
      </c>
      <c r="H31" s="135"/>
      <c r="I31" s="136">
        <f t="shared" si="5"/>
        <v>0.19400000000000001</v>
      </c>
      <c r="J31" s="137"/>
      <c r="K31" s="136">
        <f t="shared" si="6"/>
        <v>0.17899999999999999</v>
      </c>
      <c r="L31" s="137"/>
      <c r="M31" s="75"/>
      <c r="N31" s="72"/>
      <c r="O31" s="73"/>
    </row>
    <row r="32" spans="2:15" s="8" customFormat="1" ht="13.5" customHeight="1">
      <c r="B32" s="75" t="s">
        <v>39</v>
      </c>
      <c r="C32" s="162" t="s">
        <v>6</v>
      </c>
      <c r="D32" s="9" t="s">
        <v>7</v>
      </c>
      <c r="E32" s="165">
        <f>E9+0.5%</f>
        <v>0.182</v>
      </c>
      <c r="F32" s="166"/>
      <c r="G32" s="165">
        <f t="shared" si="4"/>
        <v>0.16699999999999998</v>
      </c>
      <c r="H32" s="166"/>
      <c r="I32" s="150">
        <f t="shared" si="5"/>
        <v>0.21199999999999999</v>
      </c>
      <c r="J32" s="151"/>
      <c r="K32" s="150">
        <f t="shared" si="6"/>
        <v>0.19700000000000001</v>
      </c>
      <c r="L32" s="151"/>
      <c r="M32" s="77" t="s">
        <v>9</v>
      </c>
      <c r="N32" s="89" t="s">
        <v>10</v>
      </c>
      <c r="O32" s="89"/>
    </row>
    <row r="33" spans="1:17" s="8" customFormat="1" ht="13.5" customHeight="1">
      <c r="B33" s="75"/>
      <c r="C33" s="163"/>
      <c r="D33" s="9" t="s">
        <v>11</v>
      </c>
      <c r="E33" s="165">
        <f>E10+0.5%</f>
        <v>0.192</v>
      </c>
      <c r="F33" s="166"/>
      <c r="G33" s="165">
        <f t="shared" si="4"/>
        <v>0.17699999999999999</v>
      </c>
      <c r="H33" s="166"/>
      <c r="I33" s="150">
        <f t="shared" si="5"/>
        <v>0.222</v>
      </c>
      <c r="J33" s="151"/>
      <c r="K33" s="150">
        <f t="shared" si="6"/>
        <v>0.20700000000000002</v>
      </c>
      <c r="L33" s="151"/>
      <c r="M33" s="77"/>
      <c r="N33" s="89"/>
      <c r="O33" s="89"/>
    </row>
    <row r="34" spans="1:17" s="8" customFormat="1" ht="13.5" customHeight="1">
      <c r="B34" s="75"/>
      <c r="C34" s="164"/>
      <c r="D34" s="9" t="s">
        <v>12</v>
      </c>
      <c r="E34" s="165">
        <f>E11+0.5%</f>
        <v>0.20200000000000001</v>
      </c>
      <c r="F34" s="166"/>
      <c r="G34" s="165">
        <f t="shared" si="4"/>
        <v>0.187</v>
      </c>
      <c r="H34" s="166"/>
      <c r="I34" s="150">
        <f t="shared" si="5"/>
        <v>0.23200000000000001</v>
      </c>
      <c r="J34" s="151"/>
      <c r="K34" s="150">
        <f t="shared" si="6"/>
        <v>0.21700000000000003</v>
      </c>
      <c r="L34" s="151"/>
      <c r="M34" s="77"/>
      <c r="N34" s="89"/>
      <c r="O34" s="89"/>
    </row>
    <row r="35" spans="1:17" s="8" customFormat="1" ht="13.5" customHeight="1">
      <c r="B35" s="75"/>
      <c r="C35" s="131" t="s">
        <v>13</v>
      </c>
      <c r="D35" s="10" t="s">
        <v>7</v>
      </c>
      <c r="E35" s="136">
        <f>E32+1%</f>
        <v>0.192</v>
      </c>
      <c r="F35" s="137"/>
      <c r="G35" s="136">
        <f t="shared" si="4"/>
        <v>0.17699999999999999</v>
      </c>
      <c r="H35" s="137"/>
      <c r="I35" s="136">
        <f t="shared" si="5"/>
        <v>0.222</v>
      </c>
      <c r="J35" s="137"/>
      <c r="K35" s="136">
        <f t="shared" si="6"/>
        <v>0.20700000000000002</v>
      </c>
      <c r="L35" s="137"/>
      <c r="M35" s="77"/>
      <c r="N35" s="89"/>
      <c r="O35" s="89"/>
    </row>
    <row r="36" spans="1:17" s="8" customFormat="1" ht="13.5" customHeight="1">
      <c r="B36" s="75"/>
      <c r="C36" s="132"/>
      <c r="D36" s="10" t="s">
        <v>11</v>
      </c>
      <c r="E36" s="136">
        <f>E33+1%</f>
        <v>0.20200000000000001</v>
      </c>
      <c r="F36" s="137"/>
      <c r="G36" s="136">
        <f t="shared" si="4"/>
        <v>0.187</v>
      </c>
      <c r="H36" s="137"/>
      <c r="I36" s="136">
        <f t="shared" si="5"/>
        <v>0.23200000000000001</v>
      </c>
      <c r="J36" s="137"/>
      <c r="K36" s="136">
        <f t="shared" si="6"/>
        <v>0.21700000000000003</v>
      </c>
      <c r="L36" s="137"/>
      <c r="M36" s="77"/>
      <c r="N36" s="89"/>
      <c r="O36" s="89"/>
    </row>
    <row r="37" spans="1:17" s="8" customFormat="1" ht="13.5" customHeight="1">
      <c r="B37" s="75"/>
      <c r="C37" s="133"/>
      <c r="D37" s="10" t="s">
        <v>12</v>
      </c>
      <c r="E37" s="136">
        <f>E34+1%</f>
        <v>0.21200000000000002</v>
      </c>
      <c r="F37" s="137"/>
      <c r="G37" s="136">
        <f t="shared" si="4"/>
        <v>0.19700000000000001</v>
      </c>
      <c r="H37" s="137"/>
      <c r="I37" s="136">
        <f t="shared" si="5"/>
        <v>0.24200000000000002</v>
      </c>
      <c r="J37" s="137"/>
      <c r="K37" s="136">
        <f t="shared" si="6"/>
        <v>0.22700000000000004</v>
      </c>
      <c r="L37" s="137"/>
      <c r="M37" s="203"/>
      <c r="N37" s="89"/>
      <c r="O37" s="89"/>
    </row>
    <row r="38" spans="1:17" s="8" customFormat="1" ht="14.25" customHeight="1">
      <c r="B38" s="75" t="s">
        <v>70</v>
      </c>
      <c r="C38" s="131" t="s">
        <v>31</v>
      </c>
      <c r="D38" s="10" t="s">
        <v>7</v>
      </c>
      <c r="E38" s="134">
        <v>0.16900000000000001</v>
      </c>
      <c r="F38" s="135"/>
      <c r="G38" s="134">
        <f>E38-2%</f>
        <v>0.14900000000000002</v>
      </c>
      <c r="H38" s="135"/>
      <c r="I38" s="136">
        <f t="shared" si="5"/>
        <v>0.19900000000000001</v>
      </c>
      <c r="J38" s="137"/>
      <c r="K38" s="136">
        <f>G38+3%</f>
        <v>0.17900000000000002</v>
      </c>
      <c r="L38" s="137"/>
      <c r="M38" s="159" t="s">
        <v>9</v>
      </c>
      <c r="N38" s="70" t="s">
        <v>10</v>
      </c>
      <c r="O38" s="71"/>
    </row>
    <row r="39" spans="1:17" s="8" customFormat="1" ht="14.25" customHeight="1">
      <c r="B39" s="75"/>
      <c r="C39" s="132"/>
      <c r="D39" s="10" t="s">
        <v>32</v>
      </c>
      <c r="E39" s="134">
        <v>0.189</v>
      </c>
      <c r="F39" s="135"/>
      <c r="G39" s="134">
        <f t="shared" ref="G39:G40" si="7">E39-2%</f>
        <v>0.16900000000000001</v>
      </c>
      <c r="H39" s="135"/>
      <c r="I39" s="136">
        <f t="shared" si="5"/>
        <v>0.219</v>
      </c>
      <c r="J39" s="137"/>
      <c r="K39" s="136">
        <f t="shared" ref="K39:K40" si="8">G39+3%</f>
        <v>0.19900000000000001</v>
      </c>
      <c r="L39" s="137"/>
      <c r="M39" s="160"/>
      <c r="N39" s="72"/>
      <c r="O39" s="73"/>
    </row>
    <row r="40" spans="1:17" s="8" customFormat="1" ht="14.25" customHeight="1">
      <c r="B40" s="75"/>
      <c r="C40" s="133"/>
      <c r="D40" s="10" t="s">
        <v>33</v>
      </c>
      <c r="E40" s="134">
        <v>0.20899999999999999</v>
      </c>
      <c r="F40" s="135"/>
      <c r="G40" s="134">
        <f t="shared" si="7"/>
        <v>0.189</v>
      </c>
      <c r="H40" s="135"/>
      <c r="I40" s="136">
        <f t="shared" si="5"/>
        <v>0.23899999999999999</v>
      </c>
      <c r="J40" s="137"/>
      <c r="K40" s="136">
        <f t="shared" si="8"/>
        <v>0.219</v>
      </c>
      <c r="L40" s="137"/>
      <c r="M40" s="161"/>
      <c r="N40" s="126"/>
      <c r="O40" s="127"/>
    </row>
    <row r="41" spans="1:17" s="8" customFormat="1" ht="5.25" customHeight="1">
      <c r="A41" s="40"/>
      <c r="B41" s="39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41"/>
      <c r="N41" s="41"/>
      <c r="O41" s="41"/>
      <c r="P41" s="40"/>
      <c r="Q41" s="40"/>
    </row>
    <row r="42" spans="1:17" ht="36.75" customHeight="1">
      <c r="B42" s="36" t="s">
        <v>0</v>
      </c>
      <c r="C42" s="36" t="s">
        <v>1</v>
      </c>
      <c r="D42" s="37" t="s">
        <v>2</v>
      </c>
      <c r="E42" s="49" t="s">
        <v>26</v>
      </c>
      <c r="F42" s="50"/>
      <c r="G42" s="50"/>
      <c r="H42" s="51"/>
      <c r="I42" s="49" t="s">
        <v>27</v>
      </c>
      <c r="J42" s="50"/>
      <c r="K42" s="50"/>
      <c r="L42" s="51"/>
      <c r="M42" s="36" t="s">
        <v>3</v>
      </c>
      <c r="N42" s="52" t="s">
        <v>4</v>
      </c>
      <c r="O42" s="53"/>
    </row>
    <row r="43" spans="1:17" s="8" customFormat="1" ht="18" customHeight="1">
      <c r="B43" s="54" t="s">
        <v>93</v>
      </c>
      <c r="C43" s="54" t="s">
        <v>31</v>
      </c>
      <c r="D43" s="43" t="s">
        <v>36</v>
      </c>
      <c r="E43" s="57">
        <v>0.13900000000000001</v>
      </c>
      <c r="F43" s="58"/>
      <c r="G43" s="58"/>
      <c r="H43" s="59"/>
      <c r="I43" s="60">
        <f>E43+3%</f>
        <v>0.16900000000000001</v>
      </c>
      <c r="J43" s="61"/>
      <c r="K43" s="61"/>
      <c r="L43" s="62"/>
      <c r="M43" s="54" t="s">
        <v>37</v>
      </c>
      <c r="N43" s="63" t="s">
        <v>16</v>
      </c>
      <c r="O43" s="64"/>
    </row>
    <row r="44" spans="1:17" s="8" customFormat="1" ht="18" customHeight="1">
      <c r="B44" s="55"/>
      <c r="C44" s="56"/>
      <c r="D44" s="43" t="s">
        <v>38</v>
      </c>
      <c r="E44" s="57">
        <v>0.14899999999999999</v>
      </c>
      <c r="F44" s="58"/>
      <c r="G44" s="58"/>
      <c r="H44" s="59"/>
      <c r="I44" s="60">
        <f>E44+3%</f>
        <v>0.17899999999999999</v>
      </c>
      <c r="J44" s="61"/>
      <c r="K44" s="61"/>
      <c r="L44" s="62"/>
      <c r="M44" s="56"/>
      <c r="N44" s="65"/>
      <c r="O44" s="66"/>
    </row>
    <row r="45" spans="1:17" s="8" customFormat="1" ht="54.75" customHeight="1">
      <c r="B45" s="56"/>
      <c r="C45" s="67" t="s">
        <v>83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9"/>
    </row>
    <row r="46" spans="1:17" s="8" customFormat="1" ht="5.25" customHeight="1">
      <c r="B46" s="39"/>
      <c r="C46" s="39"/>
      <c r="D46" s="20"/>
      <c r="E46" s="21"/>
      <c r="F46" s="21"/>
      <c r="G46" s="21"/>
      <c r="H46" s="21"/>
      <c r="I46" s="23"/>
      <c r="J46" s="23"/>
      <c r="K46" s="23"/>
      <c r="L46" s="23"/>
      <c r="M46" s="35"/>
      <c r="N46" s="35"/>
      <c r="O46" s="35"/>
    </row>
    <row r="47" spans="1:17" ht="15.75" customHeight="1">
      <c r="B47" s="79" t="s">
        <v>0</v>
      </c>
      <c r="C47" s="79" t="s">
        <v>1</v>
      </c>
      <c r="D47" s="81" t="s">
        <v>2</v>
      </c>
      <c r="E47" s="52" t="s">
        <v>26</v>
      </c>
      <c r="F47" s="83"/>
      <c r="G47" s="83"/>
      <c r="H47" s="53"/>
      <c r="I47" s="52" t="s">
        <v>27</v>
      </c>
      <c r="J47" s="83"/>
      <c r="K47" s="83"/>
      <c r="L47" s="53"/>
      <c r="M47" s="79" t="s">
        <v>3</v>
      </c>
      <c r="N47" s="84" t="s">
        <v>4</v>
      </c>
      <c r="O47" s="85"/>
    </row>
    <row r="48" spans="1:17" ht="22.5" customHeight="1">
      <c r="B48" s="80"/>
      <c r="C48" s="80"/>
      <c r="D48" s="82"/>
      <c r="E48" s="52" t="s">
        <v>25</v>
      </c>
      <c r="F48" s="53"/>
      <c r="G48" s="52" t="s">
        <v>30</v>
      </c>
      <c r="H48" s="53"/>
      <c r="I48" s="52" t="s">
        <v>25</v>
      </c>
      <c r="J48" s="53"/>
      <c r="K48" s="52" t="s">
        <v>30</v>
      </c>
      <c r="L48" s="53"/>
      <c r="M48" s="80"/>
      <c r="N48" s="86"/>
      <c r="O48" s="87"/>
    </row>
    <row r="49" spans="2:15" s="8" customFormat="1" ht="13.5" customHeight="1">
      <c r="B49" s="131" t="s">
        <v>85</v>
      </c>
      <c r="C49" s="145" t="s">
        <v>40</v>
      </c>
      <c r="D49" s="146"/>
      <c r="E49" s="146"/>
      <c r="F49" s="146"/>
      <c r="G49" s="146"/>
      <c r="H49" s="146"/>
      <c r="I49" s="146"/>
      <c r="J49" s="146"/>
      <c r="K49" s="146"/>
      <c r="L49" s="147"/>
      <c r="M49" s="131" t="s">
        <v>37</v>
      </c>
      <c r="N49" s="148">
        <v>900000</v>
      </c>
      <c r="O49" s="148"/>
    </row>
    <row r="50" spans="2:15" s="8" customFormat="1" ht="15" customHeight="1">
      <c r="B50" s="132"/>
      <c r="C50" s="11" t="s">
        <v>13</v>
      </c>
      <c r="D50" s="149" t="s">
        <v>80</v>
      </c>
      <c r="E50" s="150">
        <v>0.23899999999999999</v>
      </c>
      <c r="F50" s="151"/>
      <c r="G50" s="150">
        <f>E50-1.5%</f>
        <v>0.22399999999999998</v>
      </c>
      <c r="H50" s="151"/>
      <c r="I50" s="150">
        <f>E50+3%</f>
        <v>0.26900000000000002</v>
      </c>
      <c r="J50" s="151"/>
      <c r="K50" s="150">
        <f>I50-1.5%</f>
        <v>0.254</v>
      </c>
      <c r="L50" s="151"/>
      <c r="M50" s="132"/>
      <c r="N50" s="148"/>
      <c r="O50" s="148"/>
    </row>
    <row r="51" spans="2:15" s="8" customFormat="1" ht="15" customHeight="1">
      <c r="B51" s="132"/>
      <c r="C51" s="11" t="s">
        <v>6</v>
      </c>
      <c r="D51" s="149"/>
      <c r="E51" s="152">
        <f>E50-1%</f>
        <v>0.22899999999999998</v>
      </c>
      <c r="F51" s="152"/>
      <c r="G51" s="152">
        <f>E51-1.5%</f>
        <v>0.21399999999999997</v>
      </c>
      <c r="H51" s="152"/>
      <c r="I51" s="152">
        <f>E51+3%</f>
        <v>0.25900000000000001</v>
      </c>
      <c r="J51" s="152"/>
      <c r="K51" s="152">
        <f>I51-1.5%</f>
        <v>0.24399999999999999</v>
      </c>
      <c r="L51" s="152"/>
      <c r="M51" s="132"/>
      <c r="N51" s="148"/>
      <c r="O51" s="148"/>
    </row>
    <row r="52" spans="2:15" s="8" customFormat="1" ht="12" customHeight="1">
      <c r="B52" s="132"/>
      <c r="C52" s="145" t="s">
        <v>41</v>
      </c>
      <c r="D52" s="146"/>
      <c r="E52" s="146"/>
      <c r="F52" s="146"/>
      <c r="G52" s="146"/>
      <c r="H52" s="146"/>
      <c r="I52" s="146"/>
      <c r="J52" s="146"/>
      <c r="K52" s="146"/>
      <c r="L52" s="147"/>
      <c r="M52" s="132"/>
      <c r="N52" s="148"/>
      <c r="O52" s="148"/>
    </row>
    <row r="53" spans="2:15" s="8" customFormat="1" ht="15" customHeight="1">
      <c r="B53" s="132"/>
      <c r="C53" s="38" t="s">
        <v>13</v>
      </c>
      <c r="D53" s="128" t="s">
        <v>80</v>
      </c>
      <c r="E53" s="129">
        <f>E50+3%</f>
        <v>0.26900000000000002</v>
      </c>
      <c r="F53" s="129"/>
      <c r="G53" s="129">
        <f>E53-1.5%</f>
        <v>0.254</v>
      </c>
      <c r="H53" s="129"/>
      <c r="I53" s="129">
        <f>E53+2%</f>
        <v>0.28900000000000003</v>
      </c>
      <c r="J53" s="129"/>
      <c r="K53" s="129">
        <f>G53+3%</f>
        <v>0.28400000000000003</v>
      </c>
      <c r="L53" s="129"/>
      <c r="M53" s="132"/>
      <c r="N53" s="148"/>
      <c r="O53" s="148"/>
    </row>
    <row r="54" spans="2:15" s="8" customFormat="1" ht="15" customHeight="1">
      <c r="B54" s="132"/>
      <c r="C54" s="38" t="s">
        <v>6</v>
      </c>
      <c r="D54" s="128"/>
      <c r="E54" s="129">
        <f>E53-1%</f>
        <v>0.25900000000000001</v>
      </c>
      <c r="F54" s="129"/>
      <c r="G54" s="129">
        <f>E54-1.5%</f>
        <v>0.24399999999999999</v>
      </c>
      <c r="H54" s="129"/>
      <c r="I54" s="129">
        <f>E54+3%</f>
        <v>0.28900000000000003</v>
      </c>
      <c r="J54" s="129"/>
      <c r="K54" s="129">
        <f>G54+3%</f>
        <v>0.27400000000000002</v>
      </c>
      <c r="L54" s="129"/>
      <c r="M54" s="133"/>
      <c r="N54" s="148"/>
      <c r="O54" s="148"/>
    </row>
    <row r="55" spans="2:15" s="8" customFormat="1" ht="13.5" customHeight="1">
      <c r="B55" s="132"/>
      <c r="C55" s="204" t="s">
        <v>42</v>
      </c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</row>
    <row r="56" spans="2:15" s="8" customFormat="1" ht="50.25" customHeight="1">
      <c r="B56" s="132"/>
      <c r="C56" s="155" t="s">
        <v>81</v>
      </c>
      <c r="D56" s="155"/>
      <c r="E56" s="155"/>
      <c r="F56" s="155"/>
      <c r="G56" s="155"/>
      <c r="H56" s="155"/>
      <c r="I56" s="155"/>
      <c r="J56" s="155"/>
      <c r="K56" s="155"/>
      <c r="L56" s="155"/>
      <c r="M56" s="155"/>
      <c r="N56" s="155"/>
      <c r="O56" s="155"/>
    </row>
    <row r="57" spans="2:15" s="8" customFormat="1" ht="15.75" customHeight="1">
      <c r="B57" s="132"/>
      <c r="C57" s="155"/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</row>
    <row r="58" spans="2:15" s="8" customFormat="1" ht="39" customHeight="1">
      <c r="B58" s="133"/>
      <c r="C58" s="156" t="s">
        <v>82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8"/>
    </row>
    <row r="59" spans="2:15" s="12" customFormat="1" ht="4.5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s="8" customFormat="1" ht="21.75" customHeight="1">
      <c r="B60" s="118" t="s">
        <v>0</v>
      </c>
      <c r="C60" s="118" t="s">
        <v>1</v>
      </c>
      <c r="D60" s="119" t="s">
        <v>2</v>
      </c>
      <c r="E60" s="118" t="s">
        <v>43</v>
      </c>
      <c r="F60" s="118"/>
      <c r="G60" s="118"/>
      <c r="H60" s="118"/>
      <c r="I60" s="118" t="s">
        <v>44</v>
      </c>
      <c r="J60" s="118"/>
      <c r="K60" s="118"/>
      <c r="L60" s="118"/>
      <c r="M60" s="118" t="s">
        <v>3</v>
      </c>
      <c r="N60" s="118" t="s">
        <v>4</v>
      </c>
      <c r="O60" s="118"/>
    </row>
    <row r="61" spans="2:15" s="8" customFormat="1" ht="36" customHeight="1">
      <c r="B61" s="118"/>
      <c r="C61" s="118"/>
      <c r="D61" s="119"/>
      <c r="E61" s="143" t="s">
        <v>25</v>
      </c>
      <c r="F61" s="144"/>
      <c r="G61" s="15" t="s">
        <v>45</v>
      </c>
      <c r="H61" s="15" t="s">
        <v>46</v>
      </c>
      <c r="I61" s="143" t="s">
        <v>25</v>
      </c>
      <c r="J61" s="144"/>
      <c r="K61" s="15" t="s">
        <v>45</v>
      </c>
      <c r="L61" s="15" t="s">
        <v>46</v>
      </c>
      <c r="M61" s="118"/>
      <c r="N61" s="118"/>
      <c r="O61" s="118"/>
    </row>
    <row r="62" spans="2:15" s="8" customFormat="1" ht="15" customHeight="1">
      <c r="B62" s="130" t="s">
        <v>102</v>
      </c>
      <c r="C62" s="131" t="s">
        <v>35</v>
      </c>
      <c r="D62" s="10" t="s">
        <v>7</v>
      </c>
      <c r="E62" s="134">
        <v>0.18</v>
      </c>
      <c r="F62" s="135"/>
      <c r="G62" s="16">
        <v>0.14000000000000001</v>
      </c>
      <c r="H62" s="17">
        <v>0.13</v>
      </c>
      <c r="I62" s="136">
        <f>E62+3%</f>
        <v>0.21</v>
      </c>
      <c r="J62" s="137"/>
      <c r="K62" s="18">
        <f t="shared" ref="K62:L64" si="9">G62+3%</f>
        <v>0.17</v>
      </c>
      <c r="L62" s="18">
        <f t="shared" si="9"/>
        <v>0.16</v>
      </c>
      <c r="M62" s="138" t="s">
        <v>37</v>
      </c>
      <c r="N62" s="139" t="s">
        <v>10</v>
      </c>
      <c r="O62" s="140"/>
    </row>
    <row r="63" spans="2:15" s="8" customFormat="1" ht="15" customHeight="1">
      <c r="B63" s="130"/>
      <c r="C63" s="132"/>
      <c r="D63" s="10" t="s">
        <v>11</v>
      </c>
      <c r="E63" s="134">
        <v>0.19</v>
      </c>
      <c r="F63" s="135"/>
      <c r="G63" s="16">
        <v>0.15</v>
      </c>
      <c r="H63" s="17">
        <v>0.14000000000000001</v>
      </c>
      <c r="I63" s="136">
        <f>E63+3%</f>
        <v>0.22</v>
      </c>
      <c r="J63" s="137"/>
      <c r="K63" s="18">
        <f t="shared" si="9"/>
        <v>0.18</v>
      </c>
      <c r="L63" s="18">
        <f t="shared" si="9"/>
        <v>0.17</v>
      </c>
      <c r="M63" s="132"/>
      <c r="N63" s="141"/>
      <c r="O63" s="142"/>
    </row>
    <row r="64" spans="2:15" s="8" customFormat="1" ht="15" customHeight="1">
      <c r="B64" s="130"/>
      <c r="C64" s="133"/>
      <c r="D64" s="10" t="s">
        <v>12</v>
      </c>
      <c r="E64" s="134">
        <v>0.2</v>
      </c>
      <c r="F64" s="135"/>
      <c r="G64" s="16">
        <v>0.16</v>
      </c>
      <c r="H64" s="17">
        <v>0.15</v>
      </c>
      <c r="I64" s="136">
        <f>E64+3%</f>
        <v>0.23</v>
      </c>
      <c r="J64" s="137"/>
      <c r="K64" s="18">
        <f t="shared" si="9"/>
        <v>0.19</v>
      </c>
      <c r="L64" s="18">
        <f t="shared" si="9"/>
        <v>0.18</v>
      </c>
      <c r="M64" s="132"/>
      <c r="N64" s="141"/>
      <c r="O64" s="142"/>
    </row>
    <row r="65" spans="2:15" s="8" customFormat="1" ht="3.75" customHeight="1">
      <c r="B65" s="19"/>
      <c r="C65" s="13"/>
      <c r="D65" s="20"/>
      <c r="E65" s="21"/>
      <c r="F65" s="21"/>
      <c r="G65" s="22"/>
      <c r="H65" s="22"/>
      <c r="I65" s="23"/>
      <c r="J65" s="23"/>
      <c r="K65" s="24"/>
      <c r="L65" s="24"/>
      <c r="M65" s="13"/>
      <c r="N65" s="25"/>
      <c r="O65" s="25"/>
    </row>
    <row r="66" spans="2:15" s="8" customFormat="1" ht="15" customHeight="1">
      <c r="B66" s="118" t="s">
        <v>0</v>
      </c>
      <c r="C66" s="118" t="s">
        <v>1</v>
      </c>
      <c r="D66" s="119" t="s">
        <v>2</v>
      </c>
      <c r="E66" s="123" t="s">
        <v>47</v>
      </c>
      <c r="F66" s="124"/>
      <c r="G66" s="124"/>
      <c r="H66" s="124"/>
      <c r="I66" s="124"/>
      <c r="J66" s="124"/>
      <c r="K66" s="124"/>
      <c r="L66" s="125"/>
      <c r="M66" s="118" t="s">
        <v>3</v>
      </c>
      <c r="N66" s="118" t="s">
        <v>4</v>
      </c>
      <c r="O66" s="118"/>
    </row>
    <row r="67" spans="2:15" s="8" customFormat="1" ht="14.25" customHeight="1">
      <c r="B67" s="118"/>
      <c r="C67" s="118"/>
      <c r="D67" s="119"/>
      <c r="E67" s="119" t="s">
        <v>48</v>
      </c>
      <c r="F67" s="119"/>
      <c r="G67" s="119" t="s">
        <v>49</v>
      </c>
      <c r="H67" s="119"/>
      <c r="I67" s="119" t="s">
        <v>50</v>
      </c>
      <c r="J67" s="119"/>
      <c r="K67" s="119" t="s">
        <v>51</v>
      </c>
      <c r="L67" s="119"/>
      <c r="M67" s="118"/>
      <c r="N67" s="118"/>
      <c r="O67" s="118"/>
    </row>
    <row r="68" spans="2:15" s="8" customFormat="1" ht="42.75" customHeight="1">
      <c r="B68" s="118"/>
      <c r="C68" s="118"/>
      <c r="D68" s="119"/>
      <c r="E68" s="15" t="s">
        <v>46</v>
      </c>
      <c r="F68" s="15" t="s">
        <v>52</v>
      </c>
      <c r="G68" s="15" t="s">
        <v>46</v>
      </c>
      <c r="H68" s="15" t="s">
        <v>52</v>
      </c>
      <c r="I68" s="15" t="s">
        <v>46</v>
      </c>
      <c r="J68" s="15" t="s">
        <v>52</v>
      </c>
      <c r="K68" s="15" t="s">
        <v>46</v>
      </c>
      <c r="L68" s="15" t="s">
        <v>52</v>
      </c>
      <c r="M68" s="118"/>
      <c r="N68" s="118"/>
      <c r="O68" s="118"/>
    </row>
    <row r="69" spans="2:15" s="8" customFormat="1" ht="21.75" customHeight="1">
      <c r="B69" s="122" t="s">
        <v>68</v>
      </c>
      <c r="C69" s="75" t="s">
        <v>13</v>
      </c>
      <c r="D69" s="10" t="s">
        <v>36</v>
      </c>
      <c r="E69" s="16">
        <v>8.8999999999999996E-2</v>
      </c>
      <c r="F69" s="16">
        <f t="shared" ref="F69:F71" si="10">E69+1%</f>
        <v>9.8999999999999991E-2</v>
      </c>
      <c r="G69" s="16">
        <v>0.105</v>
      </c>
      <c r="H69" s="18">
        <f>G69+1%</f>
        <v>0.11499999999999999</v>
      </c>
      <c r="I69" s="16">
        <f>G69+1%</f>
        <v>0.11499999999999999</v>
      </c>
      <c r="J69" s="16">
        <f>I69+1%</f>
        <v>0.12499999999999999</v>
      </c>
      <c r="K69" s="16">
        <f>I69</f>
        <v>0.11499999999999999</v>
      </c>
      <c r="L69" s="18">
        <f>K69+1%</f>
        <v>0.12499999999999999</v>
      </c>
      <c r="M69" s="114" t="s">
        <v>53</v>
      </c>
      <c r="N69" s="120" t="s">
        <v>10</v>
      </c>
      <c r="O69" s="114"/>
    </row>
    <row r="70" spans="2:15" s="8" customFormat="1" ht="21.75" customHeight="1">
      <c r="B70" s="75"/>
      <c r="C70" s="75"/>
      <c r="D70" s="10" t="s">
        <v>38</v>
      </c>
      <c r="E70" s="16">
        <v>9.9000000000000005E-2</v>
      </c>
      <c r="F70" s="16">
        <f t="shared" si="10"/>
        <v>0.109</v>
      </c>
      <c r="G70" s="16">
        <f>G69+1%</f>
        <v>0.11499999999999999</v>
      </c>
      <c r="H70" s="18">
        <f t="shared" ref="H70:H71" si="11">G70+1%</f>
        <v>0.12499999999999999</v>
      </c>
      <c r="I70" s="16">
        <f t="shared" ref="I70:I71" si="12">G70+1%</f>
        <v>0.12499999999999999</v>
      </c>
      <c r="J70" s="16">
        <f t="shared" ref="J70:J71" si="13">I70+1%</f>
        <v>0.13499999999999998</v>
      </c>
      <c r="K70" s="16">
        <f t="shared" ref="K70:K71" si="14">I70</f>
        <v>0.12499999999999999</v>
      </c>
      <c r="L70" s="18">
        <f t="shared" ref="L70:L71" si="15">K70+1%</f>
        <v>0.13499999999999998</v>
      </c>
      <c r="M70" s="114"/>
      <c r="N70" s="114"/>
      <c r="O70" s="114"/>
    </row>
    <row r="71" spans="2:15" s="8" customFormat="1" ht="21.75" customHeight="1">
      <c r="B71" s="75"/>
      <c r="C71" s="75"/>
      <c r="D71" s="10" t="s">
        <v>55</v>
      </c>
      <c r="E71" s="16">
        <v>0.109</v>
      </c>
      <c r="F71" s="16">
        <f t="shared" si="10"/>
        <v>0.11899999999999999</v>
      </c>
      <c r="G71" s="16">
        <f>G70+1%</f>
        <v>0.12499999999999999</v>
      </c>
      <c r="H71" s="18">
        <f t="shared" si="11"/>
        <v>0.13499999999999998</v>
      </c>
      <c r="I71" s="16">
        <f t="shared" si="12"/>
        <v>0.13499999999999998</v>
      </c>
      <c r="J71" s="16">
        <f t="shared" si="13"/>
        <v>0.14499999999999999</v>
      </c>
      <c r="K71" s="16">
        <f t="shared" si="14"/>
        <v>0.13499999999999998</v>
      </c>
      <c r="L71" s="18">
        <f t="shared" si="15"/>
        <v>0.14499999999999999</v>
      </c>
      <c r="M71" s="114"/>
      <c r="N71" s="114"/>
      <c r="O71" s="114"/>
    </row>
    <row r="72" spans="2:15" s="8" customFormat="1" ht="14.25" customHeight="1">
      <c r="B72" s="75" t="s">
        <v>101</v>
      </c>
      <c r="C72" s="75" t="s">
        <v>13</v>
      </c>
      <c r="D72" s="10" t="s">
        <v>36</v>
      </c>
      <c r="E72" s="16">
        <v>9.9000000000000005E-2</v>
      </c>
      <c r="F72" s="16">
        <f>E72+1%</f>
        <v>0.109</v>
      </c>
      <c r="G72" s="16">
        <v>0.115</v>
      </c>
      <c r="H72" s="18">
        <f>G72+1%</f>
        <v>0.125</v>
      </c>
      <c r="I72" s="16">
        <f>G72+1%</f>
        <v>0.125</v>
      </c>
      <c r="J72" s="16">
        <f>I72+1%</f>
        <v>0.13500000000000001</v>
      </c>
      <c r="K72" s="16">
        <f>I72</f>
        <v>0.125</v>
      </c>
      <c r="L72" s="18">
        <f>K72+1%</f>
        <v>0.13500000000000001</v>
      </c>
      <c r="M72" s="114" t="s">
        <v>53</v>
      </c>
      <c r="N72" s="120" t="s">
        <v>54</v>
      </c>
      <c r="O72" s="114"/>
    </row>
    <row r="73" spans="2:15" s="8" customFormat="1" ht="14.25" customHeight="1">
      <c r="B73" s="75"/>
      <c r="C73" s="75"/>
      <c r="D73" s="10" t="s">
        <v>38</v>
      </c>
      <c r="E73" s="16">
        <v>0.109</v>
      </c>
      <c r="F73" s="16">
        <f>E73+1%</f>
        <v>0.11899999999999999</v>
      </c>
      <c r="G73" s="16">
        <f>G72+1%</f>
        <v>0.125</v>
      </c>
      <c r="H73" s="18">
        <f t="shared" ref="H73:H74" si="16">G73+1%</f>
        <v>0.13500000000000001</v>
      </c>
      <c r="I73" s="16">
        <f t="shared" ref="I73:I74" si="17">G73+1%</f>
        <v>0.13500000000000001</v>
      </c>
      <c r="J73" s="16">
        <f t="shared" ref="J73:J74" si="18">I73+1%</f>
        <v>0.14500000000000002</v>
      </c>
      <c r="K73" s="16">
        <f t="shared" ref="K73:K74" si="19">I73</f>
        <v>0.13500000000000001</v>
      </c>
      <c r="L73" s="18">
        <f t="shared" ref="L73:L74" si="20">K73+1%</f>
        <v>0.14500000000000002</v>
      </c>
      <c r="M73" s="114"/>
      <c r="N73" s="114"/>
      <c r="O73" s="114"/>
    </row>
    <row r="74" spans="2:15" s="8" customFormat="1" ht="14.25" customHeight="1">
      <c r="B74" s="75"/>
      <c r="C74" s="75"/>
      <c r="D74" s="10" t="s">
        <v>55</v>
      </c>
      <c r="E74" s="16">
        <v>0.11899999999999999</v>
      </c>
      <c r="F74" s="16">
        <f>E74+1%</f>
        <v>0.129</v>
      </c>
      <c r="G74" s="16">
        <f>G73+1%</f>
        <v>0.13500000000000001</v>
      </c>
      <c r="H74" s="18">
        <f t="shared" si="16"/>
        <v>0.14500000000000002</v>
      </c>
      <c r="I74" s="16">
        <f t="shared" si="17"/>
        <v>0.14500000000000002</v>
      </c>
      <c r="J74" s="16">
        <f t="shared" si="18"/>
        <v>0.15500000000000003</v>
      </c>
      <c r="K74" s="16">
        <f t="shared" si="19"/>
        <v>0.14500000000000002</v>
      </c>
      <c r="L74" s="18">
        <f t="shared" si="20"/>
        <v>0.15500000000000003</v>
      </c>
      <c r="M74" s="114"/>
      <c r="N74" s="114"/>
      <c r="O74" s="114"/>
    </row>
    <row r="75" spans="2:15" s="8" customFormat="1" ht="14.25" customHeight="1">
      <c r="B75" s="75" t="s">
        <v>104</v>
      </c>
      <c r="C75" s="75" t="s">
        <v>13</v>
      </c>
      <c r="D75" s="44" t="s">
        <v>36</v>
      </c>
      <c r="E75" s="48" t="s">
        <v>8</v>
      </c>
      <c r="F75" s="48"/>
      <c r="G75" s="16">
        <v>7.4999999999999997E-2</v>
      </c>
      <c r="H75" s="16">
        <v>9.5000000000000001E-2</v>
      </c>
      <c r="I75" s="16">
        <v>9.9000000000000005E-2</v>
      </c>
      <c r="J75" s="16">
        <v>0.115</v>
      </c>
      <c r="K75" s="16">
        <v>0.115</v>
      </c>
      <c r="L75" s="16">
        <v>0.13</v>
      </c>
      <c r="M75" s="114" t="s">
        <v>100</v>
      </c>
      <c r="N75" s="120" t="s">
        <v>54</v>
      </c>
      <c r="O75" s="120"/>
    </row>
    <row r="76" spans="2:15" s="8" customFormat="1" ht="14.25" customHeight="1">
      <c r="B76" s="75"/>
      <c r="C76" s="75"/>
      <c r="D76" s="10" t="s">
        <v>38</v>
      </c>
      <c r="E76" s="48"/>
      <c r="F76" s="48"/>
      <c r="G76" s="16">
        <v>9.5000000000000001E-2</v>
      </c>
      <c r="H76" s="16">
        <v>0.11</v>
      </c>
      <c r="I76" s="16">
        <v>0.105</v>
      </c>
      <c r="J76" s="16">
        <v>0.12</v>
      </c>
      <c r="K76" s="16">
        <v>0.125</v>
      </c>
      <c r="L76" s="16">
        <v>0.14000000000000001</v>
      </c>
      <c r="M76" s="114"/>
      <c r="N76" s="120"/>
      <c r="O76" s="120"/>
    </row>
    <row r="77" spans="2:15" s="8" customFormat="1" ht="17.25" customHeight="1">
      <c r="B77" s="75"/>
      <c r="C77" s="75"/>
      <c r="D77" s="10" t="s">
        <v>99</v>
      </c>
      <c r="E77" s="48"/>
      <c r="F77" s="48"/>
      <c r="G77" s="16">
        <v>0.12</v>
      </c>
      <c r="H77" s="16">
        <v>0.13500000000000001</v>
      </c>
      <c r="I77" s="16">
        <v>0.13</v>
      </c>
      <c r="J77" s="16">
        <v>0.14499999999999999</v>
      </c>
      <c r="K77" s="16">
        <v>0.13500000000000001</v>
      </c>
      <c r="L77" s="16">
        <v>0.15</v>
      </c>
      <c r="M77" s="114"/>
      <c r="N77" s="120"/>
      <c r="O77" s="120"/>
    </row>
    <row r="78" spans="2:15" s="8" customFormat="1" ht="32.25" customHeight="1">
      <c r="B78" s="75"/>
      <c r="C78" s="121" t="s">
        <v>105</v>
      </c>
      <c r="D78" s="121"/>
      <c r="E78" s="121"/>
      <c r="F78" s="121"/>
      <c r="G78" s="121"/>
      <c r="H78" s="121"/>
      <c r="I78" s="121"/>
      <c r="J78" s="121"/>
      <c r="K78" s="121"/>
      <c r="L78" s="121"/>
      <c r="M78" s="121"/>
      <c r="N78" s="121"/>
      <c r="O78" s="121"/>
    </row>
    <row r="79" spans="2:15" s="8" customFormat="1" ht="31.5" customHeight="1">
      <c r="B79" s="75"/>
      <c r="C79" s="121" t="s">
        <v>106</v>
      </c>
      <c r="D79" s="121"/>
      <c r="E79" s="121"/>
      <c r="F79" s="121"/>
      <c r="G79" s="121"/>
      <c r="H79" s="121"/>
      <c r="I79" s="121"/>
      <c r="J79" s="121"/>
      <c r="K79" s="121"/>
      <c r="L79" s="121"/>
      <c r="M79" s="121"/>
      <c r="N79" s="121"/>
      <c r="O79" s="121"/>
    </row>
    <row r="80" spans="2:15" s="8" customFormat="1" ht="3.75" customHeight="1">
      <c r="B80" s="117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</row>
    <row r="81" spans="2:15" s="8" customFormat="1" ht="23.25" customHeight="1">
      <c r="B81" s="118" t="s">
        <v>0</v>
      </c>
      <c r="C81" s="118" t="s">
        <v>1</v>
      </c>
      <c r="D81" s="119" t="s">
        <v>2</v>
      </c>
      <c r="E81" s="118" t="s">
        <v>56</v>
      </c>
      <c r="F81" s="118"/>
      <c r="G81" s="118"/>
      <c r="H81" s="118"/>
      <c r="I81" s="118" t="s">
        <v>57</v>
      </c>
      <c r="J81" s="118"/>
      <c r="K81" s="118"/>
      <c r="L81" s="118"/>
      <c r="M81" s="118" t="s">
        <v>3</v>
      </c>
      <c r="N81" s="118" t="s">
        <v>4</v>
      </c>
      <c r="O81" s="118"/>
    </row>
    <row r="82" spans="2:15" s="8" customFormat="1" ht="36.75" customHeight="1">
      <c r="B82" s="118"/>
      <c r="C82" s="118"/>
      <c r="D82" s="119"/>
      <c r="E82" s="118" t="s">
        <v>58</v>
      </c>
      <c r="F82" s="119"/>
      <c r="G82" s="119" t="s">
        <v>59</v>
      </c>
      <c r="H82" s="119"/>
      <c r="I82" s="118" t="s">
        <v>58</v>
      </c>
      <c r="J82" s="119"/>
      <c r="K82" s="119" t="s">
        <v>59</v>
      </c>
      <c r="L82" s="119"/>
      <c r="M82" s="118"/>
      <c r="N82" s="118"/>
      <c r="O82" s="118"/>
    </row>
    <row r="83" spans="2:15" s="8" customFormat="1" ht="12.75" customHeight="1">
      <c r="B83" s="75" t="s">
        <v>60</v>
      </c>
      <c r="C83" s="75" t="s">
        <v>35</v>
      </c>
      <c r="D83" s="10" t="s">
        <v>36</v>
      </c>
      <c r="E83" s="45">
        <v>8.3299999999999999E-2</v>
      </c>
      <c r="F83" s="45"/>
      <c r="G83" s="47">
        <f t="shared" ref="G83:G91" si="21">E83-1%</f>
        <v>7.3300000000000004E-2</v>
      </c>
      <c r="H83" s="47"/>
      <c r="I83" s="48">
        <f t="shared" ref="I83:I91" si="22">E83+3%</f>
        <v>0.1133</v>
      </c>
      <c r="J83" s="48"/>
      <c r="K83" s="48">
        <f t="shared" ref="K83:K91" si="23">G83+3%</f>
        <v>0.1033</v>
      </c>
      <c r="L83" s="48"/>
      <c r="M83" s="29" t="s">
        <v>61</v>
      </c>
      <c r="N83" s="114" t="s">
        <v>16</v>
      </c>
      <c r="O83" s="114"/>
    </row>
    <row r="84" spans="2:15" s="8" customFormat="1" ht="12.75" customHeight="1">
      <c r="B84" s="75"/>
      <c r="C84" s="75"/>
      <c r="D84" s="10" t="s">
        <v>36</v>
      </c>
      <c r="E84" s="46">
        <v>0.11899999999999999</v>
      </c>
      <c r="F84" s="46"/>
      <c r="G84" s="46">
        <f t="shared" si="21"/>
        <v>0.109</v>
      </c>
      <c r="H84" s="46"/>
      <c r="I84" s="48">
        <f t="shared" si="22"/>
        <v>0.14899999999999999</v>
      </c>
      <c r="J84" s="48"/>
      <c r="K84" s="48">
        <f t="shared" si="23"/>
        <v>0.13900000000000001</v>
      </c>
      <c r="L84" s="48"/>
      <c r="M84" s="114" t="s">
        <v>62</v>
      </c>
      <c r="N84" s="114"/>
      <c r="O84" s="114"/>
    </row>
    <row r="85" spans="2:15" s="8" customFormat="1" ht="12.75" customHeight="1">
      <c r="B85" s="75"/>
      <c r="C85" s="75"/>
      <c r="D85" s="10" t="s">
        <v>38</v>
      </c>
      <c r="E85" s="46">
        <v>0.129</v>
      </c>
      <c r="F85" s="46"/>
      <c r="G85" s="46">
        <f t="shared" si="21"/>
        <v>0.11900000000000001</v>
      </c>
      <c r="H85" s="46"/>
      <c r="I85" s="48">
        <f t="shared" si="22"/>
        <v>0.159</v>
      </c>
      <c r="J85" s="48"/>
      <c r="K85" s="48">
        <f t="shared" si="23"/>
        <v>0.14900000000000002</v>
      </c>
      <c r="L85" s="48"/>
      <c r="M85" s="114"/>
      <c r="N85" s="114"/>
      <c r="O85" s="114"/>
    </row>
    <row r="86" spans="2:15" s="8" customFormat="1" ht="12.75" customHeight="1">
      <c r="B86" s="75"/>
      <c r="C86" s="75"/>
      <c r="D86" s="10" t="s">
        <v>36</v>
      </c>
      <c r="E86" s="45">
        <v>0.129</v>
      </c>
      <c r="F86" s="45"/>
      <c r="G86" s="47">
        <f t="shared" si="21"/>
        <v>0.11900000000000001</v>
      </c>
      <c r="H86" s="47"/>
      <c r="I86" s="48">
        <f t="shared" si="22"/>
        <v>0.159</v>
      </c>
      <c r="J86" s="48"/>
      <c r="K86" s="48">
        <f t="shared" si="23"/>
        <v>0.14900000000000002</v>
      </c>
      <c r="L86" s="48"/>
      <c r="M86" s="114" t="s">
        <v>63</v>
      </c>
      <c r="N86" s="114"/>
      <c r="O86" s="114"/>
    </row>
    <row r="87" spans="2:15" s="8" customFormat="1" ht="12.75" customHeight="1">
      <c r="B87" s="75"/>
      <c r="C87" s="75"/>
      <c r="D87" s="10" t="s">
        <v>38</v>
      </c>
      <c r="E87" s="45">
        <v>0.13900000000000001</v>
      </c>
      <c r="F87" s="45"/>
      <c r="G87" s="47">
        <f t="shared" si="21"/>
        <v>0.129</v>
      </c>
      <c r="H87" s="47"/>
      <c r="I87" s="48">
        <f t="shared" si="22"/>
        <v>0.16900000000000001</v>
      </c>
      <c r="J87" s="48"/>
      <c r="K87" s="48">
        <f t="shared" si="23"/>
        <v>0.159</v>
      </c>
      <c r="L87" s="48"/>
      <c r="M87" s="114"/>
      <c r="N87" s="114"/>
      <c r="O87" s="114"/>
    </row>
    <row r="88" spans="2:15" s="8" customFormat="1" ht="12.75" customHeight="1">
      <c r="B88" s="75"/>
      <c r="C88" s="75"/>
      <c r="D88" s="10" t="s">
        <v>36</v>
      </c>
      <c r="E88" s="46">
        <v>0.13400000000000001</v>
      </c>
      <c r="F88" s="46"/>
      <c r="G88" s="46">
        <f t="shared" si="21"/>
        <v>0.12400000000000001</v>
      </c>
      <c r="H88" s="46"/>
      <c r="I88" s="48">
        <f t="shared" si="22"/>
        <v>0.16400000000000001</v>
      </c>
      <c r="J88" s="48"/>
      <c r="K88" s="48">
        <f t="shared" si="23"/>
        <v>0.15400000000000003</v>
      </c>
      <c r="L88" s="48"/>
      <c r="M88" s="114" t="s">
        <v>64</v>
      </c>
      <c r="N88" s="114"/>
      <c r="O88" s="114"/>
    </row>
    <row r="89" spans="2:15" s="8" customFormat="1" ht="12.75" customHeight="1">
      <c r="B89" s="75"/>
      <c r="C89" s="75"/>
      <c r="D89" s="10" t="s">
        <v>38</v>
      </c>
      <c r="E89" s="46">
        <v>0.14399999999999999</v>
      </c>
      <c r="F89" s="46"/>
      <c r="G89" s="46">
        <f t="shared" si="21"/>
        <v>0.13399999999999998</v>
      </c>
      <c r="H89" s="46"/>
      <c r="I89" s="48">
        <f t="shared" si="22"/>
        <v>0.17399999999999999</v>
      </c>
      <c r="J89" s="48"/>
      <c r="K89" s="48">
        <f t="shared" si="23"/>
        <v>0.16399999999999998</v>
      </c>
      <c r="L89" s="48"/>
      <c r="M89" s="114"/>
      <c r="N89" s="114"/>
      <c r="O89" s="114"/>
    </row>
    <row r="90" spans="2:15" s="8" customFormat="1" ht="12.75" customHeight="1">
      <c r="B90" s="75"/>
      <c r="C90" s="75"/>
      <c r="D90" s="10" t="s">
        <v>36</v>
      </c>
      <c r="E90" s="45">
        <v>0.13400000000000001</v>
      </c>
      <c r="F90" s="45"/>
      <c r="G90" s="47">
        <f t="shared" si="21"/>
        <v>0.12400000000000001</v>
      </c>
      <c r="H90" s="47"/>
      <c r="I90" s="48">
        <f t="shared" si="22"/>
        <v>0.16400000000000001</v>
      </c>
      <c r="J90" s="48"/>
      <c r="K90" s="48">
        <f t="shared" si="23"/>
        <v>0.15400000000000003</v>
      </c>
      <c r="L90" s="48"/>
      <c r="M90" s="114" t="s">
        <v>65</v>
      </c>
      <c r="N90" s="114"/>
      <c r="O90" s="114"/>
    </row>
    <row r="91" spans="2:15" s="8" customFormat="1" ht="12.75" customHeight="1">
      <c r="B91" s="75"/>
      <c r="C91" s="75"/>
      <c r="D91" s="10" t="s">
        <v>38</v>
      </c>
      <c r="E91" s="45">
        <v>0.14399999999999999</v>
      </c>
      <c r="F91" s="45"/>
      <c r="G91" s="47">
        <f t="shared" si="21"/>
        <v>0.13399999999999998</v>
      </c>
      <c r="H91" s="47"/>
      <c r="I91" s="48">
        <f t="shared" si="22"/>
        <v>0.17399999999999999</v>
      </c>
      <c r="J91" s="48"/>
      <c r="K91" s="48">
        <f t="shared" si="23"/>
        <v>0.16399999999999998</v>
      </c>
      <c r="L91" s="48"/>
      <c r="M91" s="114"/>
      <c r="N91" s="114"/>
      <c r="O91" s="114"/>
    </row>
    <row r="92" spans="2:15" s="8" customFormat="1" ht="12.75" customHeight="1">
      <c r="B92" s="226" t="s">
        <v>111</v>
      </c>
      <c r="C92" s="226" t="s">
        <v>35</v>
      </c>
      <c r="D92" s="227" t="s">
        <v>36</v>
      </c>
      <c r="E92" s="228">
        <v>7.9000000000000001E-2</v>
      </c>
      <c r="F92" s="228"/>
      <c r="G92" s="228">
        <v>6.3299999999999995E-2</v>
      </c>
      <c r="H92" s="228"/>
      <c r="I92" s="229" t="s">
        <v>8</v>
      </c>
      <c r="J92" s="230"/>
      <c r="K92" s="230"/>
      <c r="L92" s="231"/>
      <c r="M92" s="232" t="s">
        <v>61</v>
      </c>
      <c r="N92" s="233" t="s">
        <v>16</v>
      </c>
      <c r="O92" s="233"/>
    </row>
    <row r="93" spans="2:15" s="8" customFormat="1" ht="12.75" customHeight="1">
      <c r="B93" s="226"/>
      <c r="C93" s="226"/>
      <c r="D93" s="227" t="s">
        <v>36</v>
      </c>
      <c r="E93" s="234">
        <v>0.109</v>
      </c>
      <c r="F93" s="234"/>
      <c r="G93" s="234">
        <v>9.9000000000000005E-2</v>
      </c>
      <c r="H93" s="234"/>
      <c r="I93" s="235"/>
      <c r="J93" s="236"/>
      <c r="K93" s="236"/>
      <c r="L93" s="237"/>
      <c r="M93" s="233" t="s">
        <v>62</v>
      </c>
      <c r="N93" s="233"/>
      <c r="O93" s="233"/>
    </row>
    <row r="94" spans="2:15" s="8" customFormat="1" ht="12.75" customHeight="1">
      <c r="B94" s="226"/>
      <c r="C94" s="226"/>
      <c r="D94" s="227" t="s">
        <v>38</v>
      </c>
      <c r="E94" s="234">
        <v>0.11899999999999999</v>
      </c>
      <c r="F94" s="234"/>
      <c r="G94" s="234">
        <v>0.109</v>
      </c>
      <c r="H94" s="234"/>
      <c r="I94" s="235"/>
      <c r="J94" s="236"/>
      <c r="K94" s="236"/>
      <c r="L94" s="237"/>
      <c r="M94" s="233"/>
      <c r="N94" s="233"/>
      <c r="O94" s="233"/>
    </row>
    <row r="95" spans="2:15" s="8" customFormat="1" ht="12.75" customHeight="1">
      <c r="B95" s="226"/>
      <c r="C95" s="226"/>
      <c r="D95" s="227" t="s">
        <v>36</v>
      </c>
      <c r="E95" s="228">
        <v>0.11899999999999999</v>
      </c>
      <c r="F95" s="228"/>
      <c r="G95" s="228">
        <v>0.109</v>
      </c>
      <c r="H95" s="228"/>
      <c r="I95" s="235"/>
      <c r="J95" s="236"/>
      <c r="K95" s="236"/>
      <c r="L95" s="237"/>
      <c r="M95" s="233" t="s">
        <v>63</v>
      </c>
      <c r="N95" s="233"/>
      <c r="O95" s="233"/>
    </row>
    <row r="96" spans="2:15" s="8" customFormat="1" ht="12.75" customHeight="1">
      <c r="B96" s="226"/>
      <c r="C96" s="226"/>
      <c r="D96" s="227" t="s">
        <v>38</v>
      </c>
      <c r="E96" s="228">
        <v>0.129</v>
      </c>
      <c r="F96" s="228"/>
      <c r="G96" s="228">
        <v>0.11899999999999999</v>
      </c>
      <c r="H96" s="228"/>
      <c r="I96" s="235"/>
      <c r="J96" s="236"/>
      <c r="K96" s="236"/>
      <c r="L96" s="237"/>
      <c r="M96" s="233"/>
      <c r="N96" s="233"/>
      <c r="O96" s="233"/>
    </row>
    <row r="97" spans="2:15" s="8" customFormat="1" ht="12.75" customHeight="1">
      <c r="B97" s="226"/>
      <c r="C97" s="226"/>
      <c r="D97" s="227" t="s">
        <v>36</v>
      </c>
      <c r="E97" s="234">
        <v>0.124</v>
      </c>
      <c r="F97" s="234"/>
      <c r="G97" s="234">
        <v>0.114</v>
      </c>
      <c r="H97" s="234"/>
      <c r="I97" s="235"/>
      <c r="J97" s="236"/>
      <c r="K97" s="236"/>
      <c r="L97" s="237"/>
      <c r="M97" s="233" t="s">
        <v>64</v>
      </c>
      <c r="N97" s="233"/>
      <c r="O97" s="233"/>
    </row>
    <row r="98" spans="2:15" s="8" customFormat="1" ht="12.75" customHeight="1">
      <c r="B98" s="226"/>
      <c r="C98" s="226"/>
      <c r="D98" s="227" t="s">
        <v>38</v>
      </c>
      <c r="E98" s="234">
        <v>0.13400000000000001</v>
      </c>
      <c r="F98" s="234"/>
      <c r="G98" s="234">
        <v>0.124</v>
      </c>
      <c r="H98" s="234"/>
      <c r="I98" s="235"/>
      <c r="J98" s="236"/>
      <c r="K98" s="236"/>
      <c r="L98" s="237"/>
      <c r="M98" s="233"/>
      <c r="N98" s="233"/>
      <c r="O98" s="233"/>
    </row>
    <row r="99" spans="2:15" s="8" customFormat="1" ht="12.75" customHeight="1">
      <c r="B99" s="226"/>
      <c r="C99" s="226"/>
      <c r="D99" s="227" t="s">
        <v>36</v>
      </c>
      <c r="E99" s="228">
        <v>0.124</v>
      </c>
      <c r="F99" s="228"/>
      <c r="G99" s="228">
        <v>0.114</v>
      </c>
      <c r="H99" s="228"/>
      <c r="I99" s="235"/>
      <c r="J99" s="236"/>
      <c r="K99" s="236"/>
      <c r="L99" s="237"/>
      <c r="M99" s="233" t="s">
        <v>65</v>
      </c>
      <c r="N99" s="233"/>
      <c r="O99" s="233"/>
    </row>
    <row r="100" spans="2:15" s="8" customFormat="1" ht="12.75" customHeight="1">
      <c r="B100" s="226"/>
      <c r="C100" s="226"/>
      <c r="D100" s="227" t="s">
        <v>38</v>
      </c>
      <c r="E100" s="228">
        <v>0.13400000000000001</v>
      </c>
      <c r="F100" s="228"/>
      <c r="G100" s="228">
        <v>0.124</v>
      </c>
      <c r="H100" s="228"/>
      <c r="I100" s="238"/>
      <c r="J100" s="239"/>
      <c r="K100" s="239"/>
      <c r="L100" s="240"/>
      <c r="M100" s="233"/>
      <c r="N100" s="233"/>
      <c r="O100" s="233"/>
    </row>
    <row r="101" spans="2:15" ht="18" customHeight="1">
      <c r="B101" s="115" t="s">
        <v>19</v>
      </c>
      <c r="C101" s="115"/>
      <c r="D101" s="115"/>
      <c r="E101" s="115"/>
      <c r="F101" s="115"/>
      <c r="G101" s="115"/>
      <c r="H101" s="115"/>
      <c r="I101" s="116"/>
      <c r="J101" s="116"/>
      <c r="K101" s="116"/>
      <c r="L101" s="116"/>
      <c r="M101" s="116"/>
      <c r="N101" s="116"/>
      <c r="O101" s="116"/>
    </row>
    <row r="102" spans="2:15" ht="14.25" customHeight="1">
      <c r="B102" s="88" t="s">
        <v>0</v>
      </c>
      <c r="C102" s="88" t="s">
        <v>1</v>
      </c>
      <c r="D102" s="105" t="s">
        <v>2</v>
      </c>
      <c r="E102" s="49" t="s">
        <v>26</v>
      </c>
      <c r="F102" s="83"/>
      <c r="G102" s="83"/>
      <c r="H102" s="53"/>
      <c r="I102" s="49" t="s">
        <v>27</v>
      </c>
      <c r="J102" s="83"/>
      <c r="K102" s="83"/>
      <c r="L102" s="53"/>
      <c r="M102" s="88" t="s">
        <v>3</v>
      </c>
      <c r="N102" s="88" t="s">
        <v>4</v>
      </c>
      <c r="O102" s="88"/>
    </row>
    <row r="103" spans="2:15" ht="27.75" customHeight="1">
      <c r="B103" s="88"/>
      <c r="C103" s="88"/>
      <c r="D103" s="105"/>
      <c r="E103" s="52" t="s">
        <v>29</v>
      </c>
      <c r="F103" s="53"/>
      <c r="G103" s="52" t="s">
        <v>30</v>
      </c>
      <c r="H103" s="53"/>
      <c r="I103" s="52" t="s">
        <v>29</v>
      </c>
      <c r="J103" s="53"/>
      <c r="K103" s="52" t="s">
        <v>30</v>
      </c>
      <c r="L103" s="53"/>
      <c r="M103" s="88"/>
      <c r="N103" s="88"/>
      <c r="O103" s="88"/>
    </row>
    <row r="104" spans="2:15" ht="23.25" customHeight="1">
      <c r="B104" s="78" t="s">
        <v>15</v>
      </c>
      <c r="C104" s="28" t="s">
        <v>28</v>
      </c>
      <c r="D104" s="31" t="s">
        <v>7</v>
      </c>
      <c r="E104" s="74">
        <v>0.16700000000000001</v>
      </c>
      <c r="F104" s="74"/>
      <c r="G104" s="74">
        <f t="shared" ref="G104:G111" si="24">E104-1.5%</f>
        <v>0.15200000000000002</v>
      </c>
      <c r="H104" s="74"/>
      <c r="I104" s="74">
        <f t="shared" ref="I104:I111" si="25">E104+3%</f>
        <v>0.19700000000000001</v>
      </c>
      <c r="J104" s="74"/>
      <c r="K104" s="74">
        <f>I104-1.5%</f>
        <v>0.182</v>
      </c>
      <c r="L104" s="74"/>
      <c r="M104" s="153" t="s">
        <v>9</v>
      </c>
      <c r="N104" s="70" t="s">
        <v>16</v>
      </c>
      <c r="O104" s="71"/>
    </row>
    <row r="105" spans="2:15" ht="20.25" customHeight="1">
      <c r="B105" s="78"/>
      <c r="C105" s="28" t="s">
        <v>6</v>
      </c>
      <c r="D105" s="31" t="s">
        <v>11</v>
      </c>
      <c r="E105" s="74">
        <f>E104+1%</f>
        <v>0.17700000000000002</v>
      </c>
      <c r="F105" s="74"/>
      <c r="G105" s="74">
        <f t="shared" si="24"/>
        <v>0.16200000000000003</v>
      </c>
      <c r="H105" s="74"/>
      <c r="I105" s="74">
        <f>E105+2%</f>
        <v>0.19700000000000001</v>
      </c>
      <c r="J105" s="74"/>
      <c r="K105" s="74">
        <f>G105+3%</f>
        <v>0.19200000000000003</v>
      </c>
      <c r="L105" s="74"/>
      <c r="M105" s="153"/>
      <c r="N105" s="72"/>
      <c r="O105" s="73"/>
    </row>
    <row r="106" spans="2:15" ht="23.25" customHeight="1">
      <c r="B106" s="78" t="s">
        <v>17</v>
      </c>
      <c r="C106" s="28" t="s">
        <v>28</v>
      </c>
      <c r="D106" s="31" t="s">
        <v>7</v>
      </c>
      <c r="E106" s="74">
        <f>E104+2%</f>
        <v>0.187</v>
      </c>
      <c r="F106" s="74"/>
      <c r="G106" s="74">
        <f t="shared" si="24"/>
        <v>0.17199999999999999</v>
      </c>
      <c r="H106" s="74"/>
      <c r="I106" s="74">
        <f t="shared" si="25"/>
        <v>0.217</v>
      </c>
      <c r="J106" s="74"/>
      <c r="K106" s="74">
        <f t="shared" ref="K106:K111" si="26">I106-1.5%</f>
        <v>0.20200000000000001</v>
      </c>
      <c r="L106" s="74"/>
      <c r="M106" s="153"/>
      <c r="N106" s="72"/>
      <c r="O106" s="73"/>
    </row>
    <row r="107" spans="2:15" ht="23.25" customHeight="1">
      <c r="B107" s="78"/>
      <c r="C107" s="28" t="s">
        <v>6</v>
      </c>
      <c r="D107" s="31" t="s">
        <v>11</v>
      </c>
      <c r="E107" s="74">
        <f>E105+2%</f>
        <v>0.19700000000000001</v>
      </c>
      <c r="F107" s="74"/>
      <c r="G107" s="74">
        <f t="shared" si="24"/>
        <v>0.182</v>
      </c>
      <c r="H107" s="74"/>
      <c r="I107" s="74">
        <f t="shared" si="25"/>
        <v>0.22700000000000001</v>
      </c>
      <c r="J107" s="74"/>
      <c r="K107" s="74">
        <f t="shared" si="26"/>
        <v>0.21200000000000002</v>
      </c>
      <c r="L107" s="74"/>
      <c r="M107" s="153"/>
      <c r="N107" s="72"/>
      <c r="O107" s="73"/>
    </row>
    <row r="108" spans="2:15" s="8" customFormat="1" ht="30.75" customHeight="1">
      <c r="B108" s="75" t="s">
        <v>39</v>
      </c>
      <c r="C108" s="28" t="s">
        <v>28</v>
      </c>
      <c r="D108" s="31" t="s">
        <v>7</v>
      </c>
      <c r="E108" s="74">
        <f>E104+0.5%</f>
        <v>0.17200000000000001</v>
      </c>
      <c r="F108" s="74"/>
      <c r="G108" s="74">
        <f>G104+0.5%</f>
        <v>0.15700000000000003</v>
      </c>
      <c r="H108" s="74"/>
      <c r="I108" s="74">
        <f t="shared" ref="I108:I109" si="27">I104+0.5%</f>
        <v>0.20200000000000001</v>
      </c>
      <c r="J108" s="74"/>
      <c r="K108" s="74">
        <f t="shared" ref="K108:K109" si="28">K104+0.5%</f>
        <v>0.187</v>
      </c>
      <c r="L108" s="74"/>
      <c r="M108" s="76" t="s">
        <v>9</v>
      </c>
      <c r="N108" s="72"/>
      <c r="O108" s="73"/>
    </row>
    <row r="109" spans="2:15" s="8" customFormat="1" ht="30.75" customHeight="1">
      <c r="B109" s="75"/>
      <c r="C109" s="28" t="s">
        <v>6</v>
      </c>
      <c r="D109" s="31" t="s">
        <v>11</v>
      </c>
      <c r="E109" s="74">
        <f>E105+0.5%</f>
        <v>0.18200000000000002</v>
      </c>
      <c r="F109" s="74"/>
      <c r="G109" s="74">
        <f t="shared" ref="G109" si="29">G105+0.5%</f>
        <v>0.16700000000000004</v>
      </c>
      <c r="H109" s="74"/>
      <c r="I109" s="74">
        <f t="shared" si="27"/>
        <v>0.20200000000000001</v>
      </c>
      <c r="J109" s="74"/>
      <c r="K109" s="74">
        <f t="shared" si="28"/>
        <v>0.19700000000000004</v>
      </c>
      <c r="L109" s="74"/>
      <c r="M109" s="77"/>
      <c r="N109" s="72"/>
      <c r="O109" s="73"/>
    </row>
    <row r="110" spans="2:15" ht="40.5" customHeight="1">
      <c r="B110" s="101" t="s">
        <v>86</v>
      </c>
      <c r="C110" s="27" t="s">
        <v>28</v>
      </c>
      <c r="D110" s="30" t="s">
        <v>7</v>
      </c>
      <c r="E110" s="103">
        <f>E104-1%</f>
        <v>0.157</v>
      </c>
      <c r="F110" s="103"/>
      <c r="G110" s="103">
        <f t="shared" si="24"/>
        <v>0.14200000000000002</v>
      </c>
      <c r="H110" s="103"/>
      <c r="I110" s="103">
        <f t="shared" si="25"/>
        <v>0.187</v>
      </c>
      <c r="J110" s="103"/>
      <c r="K110" s="103">
        <f t="shared" si="26"/>
        <v>0.17199999999999999</v>
      </c>
      <c r="L110" s="103"/>
      <c r="M110" s="104" t="s">
        <v>9</v>
      </c>
      <c r="N110" s="95" t="s">
        <v>16</v>
      </c>
      <c r="O110" s="95"/>
    </row>
    <row r="111" spans="2:15" ht="62.25" customHeight="1">
      <c r="B111" s="102"/>
      <c r="C111" s="27" t="s">
        <v>6</v>
      </c>
      <c r="D111" s="30" t="s">
        <v>11</v>
      </c>
      <c r="E111" s="103">
        <f>E110+1%</f>
        <v>0.16700000000000001</v>
      </c>
      <c r="F111" s="103"/>
      <c r="G111" s="103">
        <f t="shared" si="24"/>
        <v>0.15200000000000002</v>
      </c>
      <c r="H111" s="103"/>
      <c r="I111" s="103">
        <f t="shared" si="25"/>
        <v>0.19700000000000001</v>
      </c>
      <c r="J111" s="103"/>
      <c r="K111" s="103">
        <f t="shared" si="26"/>
        <v>0.182</v>
      </c>
      <c r="L111" s="103"/>
      <c r="M111" s="104"/>
      <c r="N111" s="95"/>
      <c r="O111" s="95"/>
    </row>
    <row r="112" spans="2:15" ht="16.5" customHeight="1">
      <c r="B112" s="94" t="s">
        <v>24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ht="12.75" customHeight="1">
      <c r="B113" s="88" t="s">
        <v>0</v>
      </c>
      <c r="C113" s="88" t="s">
        <v>1</v>
      </c>
      <c r="D113" s="105" t="s">
        <v>2</v>
      </c>
      <c r="E113" s="49" t="s">
        <v>26</v>
      </c>
      <c r="F113" s="83"/>
      <c r="G113" s="83"/>
      <c r="H113" s="53"/>
      <c r="I113" s="49" t="s">
        <v>27</v>
      </c>
      <c r="J113" s="83"/>
      <c r="K113" s="83"/>
      <c r="L113" s="53"/>
      <c r="M113" s="88" t="s">
        <v>3</v>
      </c>
      <c r="N113" s="88" t="s">
        <v>4</v>
      </c>
      <c r="O113" s="88"/>
    </row>
    <row r="114" spans="2:15" ht="27.75" customHeight="1">
      <c r="B114" s="88"/>
      <c r="C114" s="88"/>
      <c r="D114" s="105"/>
      <c r="E114" s="52" t="s">
        <v>29</v>
      </c>
      <c r="F114" s="53"/>
      <c r="G114" s="52" t="s">
        <v>30</v>
      </c>
      <c r="H114" s="53"/>
      <c r="I114" s="52" t="s">
        <v>29</v>
      </c>
      <c r="J114" s="53"/>
      <c r="K114" s="52" t="s">
        <v>30</v>
      </c>
      <c r="L114" s="53"/>
      <c r="M114" s="88"/>
      <c r="N114" s="88"/>
      <c r="O114" s="88"/>
    </row>
    <row r="115" spans="2:15" ht="14.25" customHeight="1">
      <c r="B115" s="98" t="s">
        <v>20</v>
      </c>
      <c r="C115" s="90" t="s">
        <v>21</v>
      </c>
      <c r="D115" s="31" t="s">
        <v>87</v>
      </c>
      <c r="E115" s="92">
        <v>0.1075</v>
      </c>
      <c r="F115" s="93"/>
      <c r="G115" s="92">
        <f>E115-1.5%</f>
        <v>9.2499999999999999E-2</v>
      </c>
      <c r="H115" s="93"/>
      <c r="I115" s="74">
        <f>E115</f>
        <v>0.1075</v>
      </c>
      <c r="J115" s="74"/>
      <c r="K115" s="74">
        <f>I115-1.5%</f>
        <v>9.2499999999999999E-2</v>
      </c>
      <c r="L115" s="74"/>
      <c r="M115" s="222" t="s">
        <v>23</v>
      </c>
      <c r="N115" s="224" t="s">
        <v>88</v>
      </c>
      <c r="O115" s="224"/>
    </row>
    <row r="116" spans="2:15" ht="14.25" customHeight="1">
      <c r="B116" s="99"/>
      <c r="C116" s="91"/>
      <c r="D116" s="31" t="s">
        <v>7</v>
      </c>
      <c r="E116" s="92">
        <f>E115-0.5%</f>
        <v>0.10249999999999999</v>
      </c>
      <c r="F116" s="93"/>
      <c r="G116" s="92">
        <f t="shared" ref="G116:G120" si="30">E116-1.5%</f>
        <v>8.7499999999999994E-2</v>
      </c>
      <c r="H116" s="93"/>
      <c r="I116" s="74"/>
      <c r="J116" s="74"/>
      <c r="K116" s="74"/>
      <c r="L116" s="74"/>
      <c r="M116" s="222"/>
      <c r="N116" s="224"/>
      <c r="O116" s="224"/>
    </row>
    <row r="117" spans="2:15" ht="21.75" customHeight="1">
      <c r="B117" s="100" t="s">
        <v>66</v>
      </c>
      <c r="C117" s="90" t="s">
        <v>21</v>
      </c>
      <c r="D117" s="31" t="s">
        <v>87</v>
      </c>
      <c r="E117" s="92">
        <f>10.4%-0.15%</f>
        <v>0.10250000000000001</v>
      </c>
      <c r="F117" s="93"/>
      <c r="G117" s="92">
        <f t="shared" si="30"/>
        <v>8.7500000000000008E-2</v>
      </c>
      <c r="H117" s="93"/>
      <c r="I117" s="74">
        <f>I115</f>
        <v>0.1075</v>
      </c>
      <c r="J117" s="74"/>
      <c r="K117" s="74">
        <f>I117-1.5%</f>
        <v>9.2499999999999999E-2</v>
      </c>
      <c r="L117" s="74"/>
      <c r="M117" s="222"/>
      <c r="N117" s="224"/>
      <c r="O117" s="224"/>
    </row>
    <row r="118" spans="2:15" ht="27" customHeight="1">
      <c r="B118" s="97"/>
      <c r="C118" s="91"/>
      <c r="D118" s="31" t="s">
        <v>7</v>
      </c>
      <c r="E118" s="92">
        <f>E117-1%</f>
        <v>9.2500000000000013E-2</v>
      </c>
      <c r="F118" s="93"/>
      <c r="G118" s="92">
        <f t="shared" si="30"/>
        <v>7.7500000000000013E-2</v>
      </c>
      <c r="H118" s="93"/>
      <c r="I118" s="74"/>
      <c r="J118" s="74"/>
      <c r="K118" s="74"/>
      <c r="L118" s="74"/>
      <c r="M118" s="222"/>
      <c r="N118" s="224"/>
      <c r="O118" s="224"/>
    </row>
    <row r="119" spans="2:15" ht="20.25" customHeight="1">
      <c r="B119" s="246" t="s">
        <v>112</v>
      </c>
      <c r="C119" s="241" t="s">
        <v>21</v>
      </c>
      <c r="D119" s="242" t="s">
        <v>87</v>
      </c>
      <c r="E119" s="243">
        <f>9.4%-0.15%</f>
        <v>9.2499999999999999E-2</v>
      </c>
      <c r="F119" s="244"/>
      <c r="G119" s="243">
        <f t="shared" si="30"/>
        <v>7.7499999999999999E-2</v>
      </c>
      <c r="H119" s="244"/>
      <c r="I119" s="74"/>
      <c r="J119" s="74"/>
      <c r="K119" s="74"/>
      <c r="L119" s="74"/>
      <c r="M119" s="222"/>
      <c r="N119" s="224"/>
      <c r="O119" s="224"/>
    </row>
    <row r="120" spans="2:15" ht="20.25" customHeight="1">
      <c r="B120" s="247"/>
      <c r="C120" s="245"/>
      <c r="D120" s="242" t="s">
        <v>7</v>
      </c>
      <c r="E120" s="243">
        <f>E119-1%</f>
        <v>8.2500000000000004E-2</v>
      </c>
      <c r="F120" s="244"/>
      <c r="G120" s="243">
        <f t="shared" si="30"/>
        <v>6.7500000000000004E-2</v>
      </c>
      <c r="H120" s="244"/>
      <c r="I120" s="74"/>
      <c r="J120" s="74"/>
      <c r="K120" s="74"/>
      <c r="L120" s="74"/>
      <c r="M120" s="222"/>
      <c r="N120" s="224"/>
      <c r="O120" s="224"/>
    </row>
    <row r="121" spans="2:15" ht="20.25" customHeight="1">
      <c r="B121" s="90" t="s">
        <v>91</v>
      </c>
      <c r="C121" s="90" t="s">
        <v>21</v>
      </c>
      <c r="D121" s="31" t="s">
        <v>87</v>
      </c>
      <c r="E121" s="92">
        <f>10.63%-0.15%</f>
        <v>0.1048</v>
      </c>
      <c r="F121" s="93"/>
      <c r="G121" s="92">
        <f>E121-2%</f>
        <v>8.48E-2</v>
      </c>
      <c r="H121" s="93"/>
      <c r="I121" s="74">
        <f>I115</f>
        <v>0.1075</v>
      </c>
      <c r="J121" s="74"/>
      <c r="K121" s="74">
        <f>I121-1.5%</f>
        <v>9.2499999999999999E-2</v>
      </c>
      <c r="L121" s="74"/>
      <c r="M121" s="222"/>
      <c r="N121" s="224"/>
      <c r="O121" s="224"/>
    </row>
    <row r="122" spans="2:15" ht="19.5" customHeight="1">
      <c r="B122" s="91"/>
      <c r="C122" s="91"/>
      <c r="D122" s="31" t="s">
        <v>7</v>
      </c>
      <c r="E122" s="92">
        <f>E121-2%</f>
        <v>8.48E-2</v>
      </c>
      <c r="F122" s="93"/>
      <c r="G122" s="92">
        <f>E122-2%</f>
        <v>6.4799999999999996E-2</v>
      </c>
      <c r="H122" s="93"/>
      <c r="I122" s="74"/>
      <c r="J122" s="74"/>
      <c r="K122" s="74"/>
      <c r="L122" s="74"/>
      <c r="M122" s="222"/>
      <c r="N122" s="224"/>
      <c r="O122" s="224"/>
    </row>
    <row r="123" spans="2:15" ht="16.5" customHeight="1">
      <c r="B123" s="96" t="s">
        <v>94</v>
      </c>
      <c r="C123" s="90" t="s">
        <v>21</v>
      </c>
      <c r="D123" s="42" t="s">
        <v>87</v>
      </c>
      <c r="E123" s="92">
        <f>9.4%-0.15%</f>
        <v>9.2499999999999999E-2</v>
      </c>
      <c r="F123" s="93"/>
      <c r="G123" s="92">
        <f t="shared" ref="G123:G124" si="31">E123-1.5%</f>
        <v>7.7499999999999999E-2</v>
      </c>
      <c r="H123" s="93"/>
      <c r="I123" s="74">
        <f>I117</f>
        <v>0.1075</v>
      </c>
      <c r="J123" s="74"/>
      <c r="K123" s="74">
        <f>I123-1.5%</f>
        <v>9.2499999999999999E-2</v>
      </c>
      <c r="L123" s="74"/>
      <c r="M123" s="222"/>
      <c r="N123" s="224"/>
      <c r="O123" s="224"/>
    </row>
    <row r="124" spans="2:15" ht="16.5" customHeight="1">
      <c r="B124" s="97"/>
      <c r="C124" s="91"/>
      <c r="D124" s="42" t="s">
        <v>7</v>
      </c>
      <c r="E124" s="92">
        <f>E123-1%</f>
        <v>8.2500000000000004E-2</v>
      </c>
      <c r="F124" s="93"/>
      <c r="G124" s="92">
        <f t="shared" si="31"/>
        <v>6.7500000000000004E-2</v>
      </c>
      <c r="H124" s="93"/>
      <c r="I124" s="74"/>
      <c r="J124" s="74"/>
      <c r="K124" s="74"/>
      <c r="L124" s="74"/>
      <c r="M124" s="222"/>
      <c r="N124" s="224"/>
      <c r="O124" s="224"/>
    </row>
    <row r="125" spans="2:15" ht="15" customHeight="1">
      <c r="B125" s="90" t="s">
        <v>73</v>
      </c>
      <c r="C125" s="90" t="s">
        <v>21</v>
      </c>
      <c r="D125" s="106" t="s">
        <v>78</v>
      </c>
      <c r="E125" s="108">
        <f>8.8%-0.15%</f>
        <v>8.6500000000000007E-2</v>
      </c>
      <c r="F125" s="109"/>
      <c r="G125" s="109"/>
      <c r="H125" s="110"/>
      <c r="I125" s="108">
        <f>I115</f>
        <v>0.1075</v>
      </c>
      <c r="J125" s="109"/>
      <c r="K125" s="109"/>
      <c r="L125" s="110"/>
      <c r="M125" s="222"/>
      <c r="N125" s="224"/>
      <c r="O125" s="224"/>
    </row>
    <row r="126" spans="2:15" ht="10.5" customHeight="1">
      <c r="B126" s="91"/>
      <c r="C126" s="91"/>
      <c r="D126" s="107"/>
      <c r="E126" s="111"/>
      <c r="F126" s="112"/>
      <c r="G126" s="112"/>
      <c r="H126" s="113"/>
      <c r="I126" s="111"/>
      <c r="J126" s="112"/>
      <c r="K126" s="112"/>
      <c r="L126" s="113"/>
      <c r="M126" s="222"/>
      <c r="N126" s="224"/>
      <c r="O126" s="224"/>
    </row>
    <row r="127" spans="2:15" ht="18" customHeight="1">
      <c r="B127" s="90" t="s">
        <v>74</v>
      </c>
      <c r="C127" s="102" t="s">
        <v>21</v>
      </c>
      <c r="D127" s="218" t="s">
        <v>78</v>
      </c>
      <c r="E127" s="219" t="s">
        <v>79</v>
      </c>
      <c r="F127" s="219"/>
      <c r="G127" s="219"/>
      <c r="H127" s="219"/>
      <c r="I127" s="219"/>
      <c r="J127" s="219"/>
      <c r="K127" s="219"/>
      <c r="L127" s="219"/>
      <c r="M127" s="222"/>
      <c r="N127" s="224"/>
      <c r="O127" s="224"/>
    </row>
    <row r="128" spans="2:15" ht="21" customHeight="1">
      <c r="B128" s="91"/>
      <c r="C128" s="102"/>
      <c r="D128" s="218"/>
      <c r="E128" s="92">
        <v>8.8999999999999996E-2</v>
      </c>
      <c r="F128" s="217"/>
      <c r="G128" s="217"/>
      <c r="H128" s="217"/>
      <c r="I128" s="217"/>
      <c r="J128" s="217"/>
      <c r="K128" s="217"/>
      <c r="L128" s="93"/>
      <c r="M128" s="222"/>
      <c r="N128" s="224"/>
      <c r="O128" s="224"/>
    </row>
    <row r="129" spans="2:15" ht="21" customHeight="1">
      <c r="B129" s="220" t="s">
        <v>107</v>
      </c>
      <c r="C129" s="220" t="s">
        <v>21</v>
      </c>
      <c r="D129" s="221" t="s">
        <v>98</v>
      </c>
      <c r="E129" s="219" t="s">
        <v>79</v>
      </c>
      <c r="F129" s="219"/>
      <c r="G129" s="219"/>
      <c r="H129" s="219"/>
      <c r="I129" s="219"/>
      <c r="J129" s="219"/>
      <c r="K129" s="219"/>
      <c r="L129" s="219"/>
      <c r="M129" s="223"/>
      <c r="N129" s="225"/>
      <c r="O129" s="225"/>
    </row>
    <row r="130" spans="2:15" ht="21" customHeight="1">
      <c r="B130" s="220"/>
      <c r="C130" s="220"/>
      <c r="D130" s="221"/>
      <c r="E130" s="206">
        <v>6.4000000000000001E-2</v>
      </c>
      <c r="F130" s="206"/>
      <c r="G130" s="206"/>
      <c r="H130" s="206"/>
      <c r="I130" s="206"/>
      <c r="J130" s="206"/>
      <c r="K130" s="206"/>
      <c r="L130" s="206"/>
      <c r="M130" s="223"/>
      <c r="N130" s="225"/>
      <c r="O130" s="225"/>
    </row>
    <row r="131" spans="2:15" ht="27" customHeight="1">
      <c r="B131" s="199" t="s">
        <v>67</v>
      </c>
      <c r="C131" s="214" t="s">
        <v>103</v>
      </c>
      <c r="D131" s="215"/>
      <c r="E131" s="215"/>
      <c r="F131" s="215"/>
      <c r="G131" s="215"/>
      <c r="H131" s="215"/>
      <c r="I131" s="215"/>
      <c r="J131" s="215"/>
      <c r="K131" s="215"/>
      <c r="L131" s="215"/>
      <c r="M131" s="215"/>
      <c r="N131" s="215"/>
      <c r="O131" s="216"/>
    </row>
    <row r="132" spans="2:15" ht="15" customHeight="1">
      <c r="B132" s="200"/>
      <c r="C132" s="214" t="s">
        <v>89</v>
      </c>
      <c r="D132" s="215"/>
      <c r="E132" s="215"/>
      <c r="F132" s="215"/>
      <c r="G132" s="215"/>
      <c r="H132" s="215"/>
      <c r="I132" s="215"/>
      <c r="J132" s="215"/>
      <c r="K132" s="215"/>
      <c r="L132" s="215"/>
      <c r="M132" s="215"/>
      <c r="N132" s="215"/>
      <c r="O132" s="216"/>
    </row>
    <row r="133" spans="2:15" ht="15" customHeight="1">
      <c r="B133" s="200"/>
      <c r="C133" s="214" t="s">
        <v>90</v>
      </c>
      <c r="D133" s="215"/>
      <c r="E133" s="215"/>
      <c r="F133" s="215"/>
      <c r="G133" s="215"/>
      <c r="H133" s="215"/>
      <c r="I133" s="215"/>
      <c r="J133" s="215"/>
      <c r="K133" s="215"/>
      <c r="L133" s="215"/>
      <c r="M133" s="215"/>
      <c r="N133" s="215"/>
      <c r="O133" s="216"/>
    </row>
    <row r="134" spans="2:15" ht="15" customHeight="1">
      <c r="B134" s="200"/>
      <c r="C134" s="214" t="s">
        <v>22</v>
      </c>
      <c r="D134" s="215"/>
      <c r="E134" s="215"/>
      <c r="F134" s="215"/>
      <c r="G134" s="215"/>
      <c r="H134" s="215"/>
      <c r="I134" s="215"/>
      <c r="J134" s="215"/>
      <c r="K134" s="215"/>
      <c r="L134" s="215"/>
      <c r="M134" s="215"/>
      <c r="N134" s="215"/>
      <c r="O134" s="216"/>
    </row>
    <row r="135" spans="2:15" ht="15" customHeight="1">
      <c r="B135" s="200"/>
      <c r="C135" s="214" t="s">
        <v>77</v>
      </c>
      <c r="D135" s="215"/>
      <c r="E135" s="215"/>
      <c r="F135" s="215"/>
      <c r="G135" s="215"/>
      <c r="H135" s="215"/>
      <c r="I135" s="215"/>
      <c r="J135" s="215"/>
      <c r="K135" s="215"/>
      <c r="L135" s="215"/>
      <c r="M135" s="215"/>
      <c r="N135" s="215"/>
      <c r="O135" s="216"/>
    </row>
    <row r="136" spans="2:15" ht="13.5" customHeight="1">
      <c r="B136" s="211" t="s">
        <v>95</v>
      </c>
      <c r="C136" s="212" t="s">
        <v>108</v>
      </c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12"/>
    </row>
    <row r="137" spans="2:15" ht="12.6" customHeight="1">
      <c r="B137" s="211"/>
      <c r="C137" s="212" t="s">
        <v>96</v>
      </c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</row>
    <row r="138" spans="2:15" ht="51" customHeight="1">
      <c r="B138" s="211"/>
      <c r="C138" s="213" t="s">
        <v>110</v>
      </c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12"/>
    </row>
    <row r="139" spans="2:15" ht="25.5" customHeight="1">
      <c r="B139" s="211"/>
      <c r="C139" s="212" t="s">
        <v>97</v>
      </c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12"/>
    </row>
    <row r="140" spans="2:15" ht="64.5" customHeight="1">
      <c r="B140" s="211"/>
      <c r="C140" s="212" t="s">
        <v>109</v>
      </c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12"/>
    </row>
    <row r="141" spans="2:15" ht="5.25" customHeight="1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</row>
    <row r="142" spans="2:15" ht="12.75" customHeight="1">
      <c r="B142" s="202" t="s">
        <v>72</v>
      </c>
      <c r="C142" s="202"/>
      <c r="D142" s="202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02"/>
    </row>
    <row r="143" spans="2:15" ht="14.25" customHeight="1">
      <c r="B143" s="88" t="s">
        <v>0</v>
      </c>
      <c r="C143" s="88" t="s">
        <v>1</v>
      </c>
      <c r="D143" s="105" t="s">
        <v>2</v>
      </c>
      <c r="E143" s="49" t="s">
        <v>26</v>
      </c>
      <c r="F143" s="83"/>
      <c r="G143" s="83"/>
      <c r="H143" s="53"/>
      <c r="I143" s="49" t="s">
        <v>27</v>
      </c>
      <c r="J143" s="83"/>
      <c r="K143" s="83"/>
      <c r="L143" s="53"/>
      <c r="M143" s="88" t="s">
        <v>3</v>
      </c>
      <c r="N143" s="88" t="s">
        <v>4</v>
      </c>
      <c r="O143" s="88"/>
    </row>
    <row r="144" spans="2:15" ht="28.5" customHeight="1">
      <c r="B144" s="88"/>
      <c r="C144" s="88"/>
      <c r="D144" s="105"/>
      <c r="E144" s="52" t="s">
        <v>29</v>
      </c>
      <c r="F144" s="53"/>
      <c r="G144" s="52" t="s">
        <v>30</v>
      </c>
      <c r="H144" s="53"/>
      <c r="I144" s="52" t="s">
        <v>29</v>
      </c>
      <c r="J144" s="53"/>
      <c r="K144" s="52" t="s">
        <v>30</v>
      </c>
      <c r="L144" s="53"/>
      <c r="M144" s="88"/>
      <c r="N144" s="88"/>
      <c r="O144" s="88"/>
    </row>
    <row r="145" spans="2:15" ht="50.25" customHeight="1">
      <c r="B145" s="32" t="s">
        <v>75</v>
      </c>
      <c r="C145" s="33" t="s">
        <v>21</v>
      </c>
      <c r="D145" s="34" t="s">
        <v>71</v>
      </c>
      <c r="E145" s="206">
        <v>0.189</v>
      </c>
      <c r="F145" s="206"/>
      <c r="G145" s="206">
        <f>E145-1.5%</f>
        <v>0.17399999999999999</v>
      </c>
      <c r="H145" s="206"/>
      <c r="I145" s="207" t="s">
        <v>8</v>
      </c>
      <c r="J145" s="208"/>
      <c r="K145" s="208"/>
      <c r="L145" s="209"/>
      <c r="M145" s="210" t="s">
        <v>37</v>
      </c>
      <c r="N145" s="205">
        <v>4900000</v>
      </c>
      <c r="O145" s="205"/>
    </row>
    <row r="146" spans="2:15" ht="42.75" customHeight="1">
      <c r="B146" s="32" t="s">
        <v>76</v>
      </c>
      <c r="C146" s="33" t="s">
        <v>21</v>
      </c>
      <c r="D146" s="34" t="s">
        <v>71</v>
      </c>
      <c r="E146" s="206">
        <f>E145+3%</f>
        <v>0.219</v>
      </c>
      <c r="F146" s="206"/>
      <c r="G146" s="206">
        <f t="shared" ref="G146" si="32">E146-1.5%</f>
        <v>0.20400000000000001</v>
      </c>
      <c r="H146" s="206"/>
      <c r="I146" s="206">
        <f>E146+3%</f>
        <v>0.249</v>
      </c>
      <c r="J146" s="206"/>
      <c r="K146" s="206">
        <f>G146+3%</f>
        <v>0.23400000000000001</v>
      </c>
      <c r="L146" s="206"/>
      <c r="M146" s="210"/>
      <c r="N146" s="205"/>
      <c r="O146" s="205"/>
    </row>
    <row r="147" spans="2:15" ht="6.75" customHeight="1"/>
  </sheetData>
  <mergeCells count="475">
    <mergeCell ref="B125:B126"/>
    <mergeCell ref="M86:M87"/>
    <mergeCell ref="I87:J87"/>
    <mergeCell ref="K87:L87"/>
    <mergeCell ref="N92:O100"/>
    <mergeCell ref="M93:M94"/>
    <mergeCell ref="M95:M96"/>
    <mergeCell ref="M97:M98"/>
    <mergeCell ref="M99:M100"/>
    <mergeCell ref="M104:M107"/>
    <mergeCell ref="B83:B91"/>
    <mergeCell ref="C83:C91"/>
    <mergeCell ref="I83:J83"/>
    <mergeCell ref="K83:L83"/>
    <mergeCell ref="N83:O91"/>
    <mergeCell ref="I84:J84"/>
    <mergeCell ref="K84:L84"/>
    <mergeCell ref="M84:M85"/>
    <mergeCell ref="B102:B103"/>
    <mergeCell ref="C102:C103"/>
    <mergeCell ref="D102:D103"/>
    <mergeCell ref="E102:H102"/>
    <mergeCell ref="I102:L102"/>
    <mergeCell ref="M102:M103"/>
    <mergeCell ref="B136:B140"/>
    <mergeCell ref="C136:O136"/>
    <mergeCell ref="C137:O137"/>
    <mergeCell ref="C138:O138"/>
    <mergeCell ref="C139:O139"/>
    <mergeCell ref="C140:O140"/>
    <mergeCell ref="B127:B128"/>
    <mergeCell ref="C127:C128"/>
    <mergeCell ref="B131:B135"/>
    <mergeCell ref="C131:O131"/>
    <mergeCell ref="C132:O132"/>
    <mergeCell ref="C133:O133"/>
    <mergeCell ref="C134:O134"/>
    <mergeCell ref="C135:O135"/>
    <mergeCell ref="E128:L128"/>
    <mergeCell ref="D127:D128"/>
    <mergeCell ref="E127:L127"/>
    <mergeCell ref="B129:B130"/>
    <mergeCell ref="C129:C130"/>
    <mergeCell ref="D129:D130"/>
    <mergeCell ref="E129:L129"/>
    <mergeCell ref="E130:L130"/>
    <mergeCell ref="M115:M130"/>
    <mergeCell ref="N115:O130"/>
    <mergeCell ref="N145:O146"/>
    <mergeCell ref="I146:J146"/>
    <mergeCell ref="K146:L146"/>
    <mergeCell ref="E146:F146"/>
    <mergeCell ref="G146:H146"/>
    <mergeCell ref="N143:O144"/>
    <mergeCell ref="B143:B144"/>
    <mergeCell ref="C143:C144"/>
    <mergeCell ref="D143:D144"/>
    <mergeCell ref="E143:H143"/>
    <mergeCell ref="I143:L143"/>
    <mergeCell ref="M143:M144"/>
    <mergeCell ref="I145:L145"/>
    <mergeCell ref="E145:F145"/>
    <mergeCell ref="G145:H145"/>
    <mergeCell ref="M145:M146"/>
    <mergeCell ref="E144:F144"/>
    <mergeCell ref="G144:H144"/>
    <mergeCell ref="I144:J144"/>
    <mergeCell ref="K144:L144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B142:O142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C55:O55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G51:H51"/>
    <mergeCell ref="I51:J51"/>
    <mergeCell ref="G54:H54"/>
    <mergeCell ref="K51:L51"/>
    <mergeCell ref="C52:L52"/>
    <mergeCell ref="K53:L53"/>
    <mergeCell ref="E54:F54"/>
    <mergeCell ref="N38:O40"/>
    <mergeCell ref="D53:D54"/>
    <mergeCell ref="E53:F53"/>
    <mergeCell ref="G53:H53"/>
    <mergeCell ref="I53:J53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B69:B71"/>
    <mergeCell ref="C69:C71"/>
    <mergeCell ref="M69:M71"/>
    <mergeCell ref="M75:M77"/>
    <mergeCell ref="N69:O71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72:B74"/>
    <mergeCell ref="C72:C74"/>
    <mergeCell ref="M72:M74"/>
    <mergeCell ref="N72:O74"/>
    <mergeCell ref="B80:O80"/>
    <mergeCell ref="B81:B82"/>
    <mergeCell ref="C81:C82"/>
    <mergeCell ref="D81:D82"/>
    <mergeCell ref="N81:O82"/>
    <mergeCell ref="E82:F82"/>
    <mergeCell ref="N75:O77"/>
    <mergeCell ref="E75:F77"/>
    <mergeCell ref="B75:B79"/>
    <mergeCell ref="C78:O78"/>
    <mergeCell ref="C79:O79"/>
    <mergeCell ref="C75:C77"/>
    <mergeCell ref="I81:L81"/>
    <mergeCell ref="M81:M82"/>
    <mergeCell ref="G82:H82"/>
    <mergeCell ref="I82:J82"/>
    <mergeCell ref="K82:L82"/>
    <mergeCell ref="E81:H81"/>
    <mergeCell ref="M88:M89"/>
    <mergeCell ref="I89:J89"/>
    <mergeCell ref="K89:L89"/>
    <mergeCell ref="I90:J90"/>
    <mergeCell ref="K90:L90"/>
    <mergeCell ref="M90:M91"/>
    <mergeCell ref="I91:J91"/>
    <mergeCell ref="K91:L91"/>
    <mergeCell ref="B101:O101"/>
    <mergeCell ref="B92:B100"/>
    <mergeCell ref="C92:C100"/>
    <mergeCell ref="E92:F92"/>
    <mergeCell ref="G92:H92"/>
    <mergeCell ref="E93:F93"/>
    <mergeCell ref="G93:H93"/>
    <mergeCell ref="E94:F94"/>
    <mergeCell ref="G94:H94"/>
    <mergeCell ref="E95:F95"/>
    <mergeCell ref="G95:H95"/>
    <mergeCell ref="G88:H88"/>
    <mergeCell ref="C113:C114"/>
    <mergeCell ref="C125:C126"/>
    <mergeCell ref="D113:D114"/>
    <mergeCell ref="E113:H113"/>
    <mergeCell ref="G98:H98"/>
    <mergeCell ref="E99:F99"/>
    <mergeCell ref="G99:H99"/>
    <mergeCell ref="N102:O103"/>
    <mergeCell ref="E103:F103"/>
    <mergeCell ref="G103:H103"/>
    <mergeCell ref="I103:J103"/>
    <mergeCell ref="K103:L103"/>
    <mergeCell ref="D125:D126"/>
    <mergeCell ref="I125:L126"/>
    <mergeCell ref="E125:H126"/>
    <mergeCell ref="K108:L108"/>
    <mergeCell ref="E109:F109"/>
    <mergeCell ref="G109:H109"/>
    <mergeCell ref="I109:J109"/>
    <mergeCell ref="K109:L109"/>
    <mergeCell ref="G117:H117"/>
    <mergeCell ref="I117:J120"/>
    <mergeCell ref="N113:O114"/>
    <mergeCell ref="E114:F114"/>
    <mergeCell ref="B110:B111"/>
    <mergeCell ref="E110:F110"/>
    <mergeCell ref="G110:H110"/>
    <mergeCell ref="I110:J110"/>
    <mergeCell ref="K110:L110"/>
    <mergeCell ref="M110:M111"/>
    <mergeCell ref="G111:H111"/>
    <mergeCell ref="I111:J111"/>
    <mergeCell ref="K111:L111"/>
    <mergeCell ref="E111:F111"/>
    <mergeCell ref="B123:B124"/>
    <mergeCell ref="C123:C124"/>
    <mergeCell ref="G124:H124"/>
    <mergeCell ref="I123:J124"/>
    <mergeCell ref="K123:L124"/>
    <mergeCell ref="B115:B116"/>
    <mergeCell ref="C115:C116"/>
    <mergeCell ref="E116:F116"/>
    <mergeCell ref="G116:H116"/>
    <mergeCell ref="B117:B118"/>
    <mergeCell ref="C117:C118"/>
    <mergeCell ref="E117:F117"/>
    <mergeCell ref="G114:H114"/>
    <mergeCell ref="I114:J114"/>
    <mergeCell ref="K114:L114"/>
    <mergeCell ref="E123:F123"/>
    <mergeCell ref="G123:H123"/>
    <mergeCell ref="E124:F124"/>
    <mergeCell ref="E115:F115"/>
    <mergeCell ref="G115:H115"/>
    <mergeCell ref="I115:J116"/>
    <mergeCell ref="K115:L116"/>
    <mergeCell ref="M113:M114"/>
    <mergeCell ref="I113:L113"/>
    <mergeCell ref="N21:O26"/>
    <mergeCell ref="N27:O29"/>
    <mergeCell ref="B121:B122"/>
    <mergeCell ref="C121:C122"/>
    <mergeCell ref="E121:F121"/>
    <mergeCell ref="G121:H121"/>
    <mergeCell ref="I121:J122"/>
    <mergeCell ref="K121:L122"/>
    <mergeCell ref="E122:F122"/>
    <mergeCell ref="G122:H122"/>
    <mergeCell ref="G118:H118"/>
    <mergeCell ref="B119:B120"/>
    <mergeCell ref="C119:C120"/>
    <mergeCell ref="E119:F119"/>
    <mergeCell ref="G119:H119"/>
    <mergeCell ref="E120:F120"/>
    <mergeCell ref="G120:H120"/>
    <mergeCell ref="B112:O112"/>
    <mergeCell ref="B113:B114"/>
    <mergeCell ref="K117:L120"/>
    <mergeCell ref="E118:F118"/>
    <mergeCell ref="N110:O111"/>
    <mergeCell ref="B47:B48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N104:O109"/>
    <mergeCell ref="E105:F105"/>
    <mergeCell ref="G105:H105"/>
    <mergeCell ref="I105:J105"/>
    <mergeCell ref="K105:L105"/>
    <mergeCell ref="B108:B109"/>
    <mergeCell ref="E108:F108"/>
    <mergeCell ref="G108:H108"/>
    <mergeCell ref="I108:J108"/>
    <mergeCell ref="M108:M109"/>
    <mergeCell ref="I106:J106"/>
    <mergeCell ref="K106:L106"/>
    <mergeCell ref="E107:F107"/>
    <mergeCell ref="G107:H107"/>
    <mergeCell ref="I107:J107"/>
    <mergeCell ref="K107:L107"/>
    <mergeCell ref="K104:L104"/>
    <mergeCell ref="B104:B105"/>
    <mergeCell ref="E104:F104"/>
    <mergeCell ref="G104:H104"/>
    <mergeCell ref="I104:J104"/>
    <mergeCell ref="B106:B107"/>
    <mergeCell ref="E106:F106"/>
    <mergeCell ref="G106:H106"/>
    <mergeCell ref="E42:H42"/>
    <mergeCell ref="I42:L42"/>
    <mergeCell ref="N42:O42"/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  <mergeCell ref="I85:J85"/>
    <mergeCell ref="K85:L85"/>
    <mergeCell ref="I86:J86"/>
    <mergeCell ref="K86:L86"/>
    <mergeCell ref="I92:L100"/>
    <mergeCell ref="E100:F100"/>
    <mergeCell ref="G100:H100"/>
    <mergeCell ref="E89:F89"/>
    <mergeCell ref="E90:F90"/>
    <mergeCell ref="E91:F91"/>
    <mergeCell ref="I88:J88"/>
    <mergeCell ref="K88:L88"/>
    <mergeCell ref="E87:F87"/>
    <mergeCell ref="E88:F88"/>
    <mergeCell ref="G89:H89"/>
    <mergeCell ref="G90:H90"/>
    <mergeCell ref="G91:H91"/>
    <mergeCell ref="E96:F96"/>
    <mergeCell ref="G96:H96"/>
    <mergeCell ref="E97:F97"/>
    <mergeCell ref="G97:H97"/>
    <mergeCell ref="E98:F98"/>
    <mergeCell ref="E83:F83"/>
    <mergeCell ref="E84:F84"/>
    <mergeCell ref="E85:F85"/>
    <mergeCell ref="E86:F86"/>
    <mergeCell ref="G83:H83"/>
    <mergeCell ref="G84:H84"/>
    <mergeCell ref="G85:H85"/>
    <mergeCell ref="G86:H86"/>
    <mergeCell ref="G87:H87"/>
  </mergeCells>
  <pageMargins left="0.51181102362204722" right="0.51181102362204722" top="0.15748031496062992" bottom="0.15748031496062992" header="0.31496062992125984" footer="0.31496062992125984"/>
  <pageSetup paperSize="9" scale="60" fitToHeight="0" orientation="portrait" r:id="rId1"/>
  <rowBreaks count="1" manualBreakCount="1">
    <brk id="7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2017-08-08T11:51:57Z</dcterms:modified>
</cp:coreProperties>
</file>