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4620" yWindow="540" windowWidth="17445" windowHeight="7170" tabRatio="707"/>
  </bookViews>
  <sheets>
    <sheet name="2. Тарифы" sheetId="2" r:id="rId1"/>
  </sheets>
  <externalReferences>
    <externalReference r:id="rId2"/>
  </externalReferences>
  <definedNames>
    <definedName name="БазовыйТариф">#REF!</definedName>
    <definedName name="безКАСКО">#REF!</definedName>
    <definedName name="До600">#REF!</definedName>
    <definedName name="Коммерческий">#REF!</definedName>
    <definedName name="КС">'2. Тарифы'!$E$29*2/3</definedName>
    <definedName name="менее20">#REF!</definedName>
    <definedName name="НеВсеДокументы">#REF!</definedName>
    <definedName name="НеПартнер">#REF!</definedName>
    <definedName name="НеПодтвержденныйДоход">[1]ценообразование!$C$5</definedName>
    <definedName name="НеПремиум">[1]ценообразование!$E$5</definedName>
    <definedName name="НетВУ">#REF!</definedName>
    <definedName name="_xlnm.Print_Area" localSheetId="0">'2. Тарифы'!$A$1:$P$147</definedName>
    <definedName name="от20до50">#REF!</definedName>
    <definedName name="От600До1200">#REF!</definedName>
    <definedName name="Отечественный">#REF!</definedName>
    <definedName name="Партнер2категории">#REF!</definedName>
    <definedName name="Подержанный">#REF!</definedName>
    <definedName name="Субсидия">#REF!</definedName>
    <definedName name="УскореннаяАвторизация">#REF!</definedName>
    <definedName name="ФЛ">#REF!</definedName>
  </definedNames>
  <calcPr calcId="145621"/>
</workbook>
</file>

<file path=xl/calcChain.xml><?xml version="1.0" encoding="utf-8"?>
<calcChain xmlns="http://schemas.openxmlformats.org/spreadsheetml/2006/main">
  <c r="G91" i="2" l="1"/>
  <c r="G90" i="2"/>
  <c r="G89" i="2"/>
  <c r="G88" i="2"/>
  <c r="G87" i="2"/>
  <c r="G86" i="2"/>
  <c r="G85" i="2"/>
  <c r="G84" i="2"/>
  <c r="G83" i="2"/>
  <c r="G29" i="2" l="1"/>
  <c r="E123" i="2" l="1"/>
  <c r="E124" i="2" s="1"/>
  <c r="G124" i="2" s="1"/>
  <c r="G123" i="2" l="1"/>
  <c r="I44" i="2"/>
  <c r="I43" i="2"/>
  <c r="G50" i="2"/>
  <c r="I50" i="2"/>
  <c r="K50" i="2" s="1"/>
  <c r="E116" i="2" l="1"/>
  <c r="E125" i="2" l="1"/>
  <c r="E121" i="2"/>
  <c r="E119" i="2"/>
  <c r="E117" i="2"/>
  <c r="G115" i="2"/>
  <c r="G116" i="2"/>
  <c r="E122" i="2" l="1"/>
  <c r="E120" i="2"/>
  <c r="E118" i="2"/>
  <c r="I115" i="2"/>
  <c r="I117" i="2" s="1"/>
  <c r="I123" i="2" s="1"/>
  <c r="K123" i="2" s="1"/>
  <c r="I121" i="2" l="1"/>
  <c r="I125" i="2"/>
  <c r="E146" i="2" l="1"/>
  <c r="G146" i="2" l="1"/>
  <c r="K146" i="2" s="1"/>
  <c r="G145" i="2"/>
  <c r="I146" i="2" l="1"/>
  <c r="F71" i="2"/>
  <c r="G70" i="2"/>
  <c r="H70" i="2" s="1"/>
  <c r="F70" i="2"/>
  <c r="I69" i="2"/>
  <c r="J69" i="2" s="1"/>
  <c r="H69" i="2"/>
  <c r="F69" i="2"/>
  <c r="G122" i="2"/>
  <c r="K121" i="2"/>
  <c r="G121" i="2"/>
  <c r="G120" i="2"/>
  <c r="G119" i="2"/>
  <c r="G118" i="2"/>
  <c r="K117" i="2"/>
  <c r="G117" i="2"/>
  <c r="K115" i="2"/>
  <c r="E110" i="2"/>
  <c r="I110" i="2" s="1"/>
  <c r="K110" i="2" s="1"/>
  <c r="E108" i="2"/>
  <c r="E106" i="2"/>
  <c r="I106" i="2" s="1"/>
  <c r="K106" i="2" s="1"/>
  <c r="E105" i="2"/>
  <c r="I104" i="2"/>
  <c r="I108" i="2" s="1"/>
  <c r="G104" i="2"/>
  <c r="G108" i="2" s="1"/>
  <c r="I91" i="2"/>
  <c r="K91" i="2"/>
  <c r="I90" i="2"/>
  <c r="K90" i="2"/>
  <c r="I89" i="2"/>
  <c r="K89" i="2"/>
  <c r="I88" i="2"/>
  <c r="K88" i="2"/>
  <c r="I87" i="2"/>
  <c r="K87" i="2"/>
  <c r="I86" i="2"/>
  <c r="K86" i="2"/>
  <c r="I85" i="2"/>
  <c r="K85" i="2"/>
  <c r="I84" i="2"/>
  <c r="K84" i="2"/>
  <c r="I83" i="2"/>
  <c r="K83" i="2"/>
  <c r="F74" i="2"/>
  <c r="G73" i="2"/>
  <c r="H73" i="2" s="1"/>
  <c r="F73" i="2"/>
  <c r="I72" i="2"/>
  <c r="K72" i="2" s="1"/>
  <c r="L72" i="2" s="1"/>
  <c r="H72" i="2"/>
  <c r="F72" i="2"/>
  <c r="L64" i="2"/>
  <c r="K64" i="2"/>
  <c r="I64" i="2"/>
  <c r="L63" i="2"/>
  <c r="K63" i="2"/>
  <c r="I63" i="2"/>
  <c r="L62" i="2"/>
  <c r="K62" i="2"/>
  <c r="I62" i="2"/>
  <c r="E53" i="2"/>
  <c r="E51" i="2"/>
  <c r="G51" i="2" s="1"/>
  <c r="I40" i="2"/>
  <c r="G40" i="2"/>
  <c r="K40" i="2" s="1"/>
  <c r="I39" i="2"/>
  <c r="G39" i="2"/>
  <c r="K39" i="2" s="1"/>
  <c r="I38" i="2"/>
  <c r="G38" i="2"/>
  <c r="K38" i="2" s="1"/>
  <c r="E32" i="2"/>
  <c r="G32" i="2" s="1"/>
  <c r="I31" i="2"/>
  <c r="K31" i="2" s="1"/>
  <c r="G31" i="2"/>
  <c r="I30" i="2"/>
  <c r="K30" i="2" s="1"/>
  <c r="G30" i="2"/>
  <c r="G28" i="2"/>
  <c r="G27" i="2"/>
  <c r="E21" i="2"/>
  <c r="E24" i="2" s="1"/>
  <c r="G24" i="2" s="1"/>
  <c r="E15" i="2"/>
  <c r="I15" i="2" s="1"/>
  <c r="K15" i="2" s="1"/>
  <c r="E12" i="2"/>
  <c r="E10" i="2"/>
  <c r="E33" i="2" s="1"/>
  <c r="G9" i="2"/>
  <c r="G53" i="2" l="1"/>
  <c r="K53" i="2" s="1"/>
  <c r="I53" i="2"/>
  <c r="I105" i="2"/>
  <c r="I109" i="2" s="1"/>
  <c r="G15" i="2"/>
  <c r="G10" i="2"/>
  <c r="K69" i="2"/>
  <c r="L69" i="2" s="1"/>
  <c r="I32" i="2"/>
  <c r="K32" i="2" s="1"/>
  <c r="I73" i="2"/>
  <c r="K73" i="2" s="1"/>
  <c r="L73" i="2" s="1"/>
  <c r="K104" i="2"/>
  <c r="K108" i="2" s="1"/>
  <c r="G12" i="2"/>
  <c r="G21" i="2"/>
  <c r="J72" i="2"/>
  <c r="G106" i="2"/>
  <c r="I51" i="2"/>
  <c r="K51" i="2" s="1"/>
  <c r="G105" i="2"/>
  <c r="I70" i="2"/>
  <c r="K70" i="2" s="1"/>
  <c r="L70" i="2" s="1"/>
  <c r="G71" i="2"/>
  <c r="G33" i="2"/>
  <c r="E36" i="2"/>
  <c r="I33" i="2"/>
  <c r="K33" i="2" s="1"/>
  <c r="E11" i="2"/>
  <c r="E14" i="2" s="1"/>
  <c r="E13" i="2"/>
  <c r="E16" i="2"/>
  <c r="E18" i="2"/>
  <c r="G74" i="2"/>
  <c r="E107" i="2"/>
  <c r="E109" i="2"/>
  <c r="E111" i="2"/>
  <c r="E35" i="2"/>
  <c r="E54" i="2"/>
  <c r="G110" i="2"/>
  <c r="E22" i="2"/>
  <c r="J73" i="2" l="1"/>
  <c r="J70" i="2"/>
  <c r="G109" i="2"/>
  <c r="K105" i="2"/>
  <c r="K109" i="2" s="1"/>
  <c r="H71" i="2"/>
  <c r="I71" i="2"/>
  <c r="G54" i="2"/>
  <c r="K54" i="2" s="1"/>
  <c r="I54" i="2"/>
  <c r="G35" i="2"/>
  <c r="I35" i="2"/>
  <c r="K35" i="2" s="1"/>
  <c r="I18" i="2"/>
  <c r="K18" i="2" s="1"/>
  <c r="G18" i="2"/>
  <c r="E25" i="2"/>
  <c r="G25" i="2" s="1"/>
  <c r="E23" i="2"/>
  <c r="G22" i="2"/>
  <c r="I107" i="2"/>
  <c r="K107" i="2" s="1"/>
  <c r="G107" i="2"/>
  <c r="I16" i="2"/>
  <c r="K16" i="2" s="1"/>
  <c r="G16" i="2"/>
  <c r="E19" i="2"/>
  <c r="G36" i="2"/>
  <c r="I36" i="2"/>
  <c r="K36" i="2" s="1"/>
  <c r="I111" i="2"/>
  <c r="K111" i="2" s="1"/>
  <c r="G111" i="2"/>
  <c r="E34" i="2"/>
  <c r="G11" i="2"/>
  <c r="E17" i="2"/>
  <c r="I74" i="2"/>
  <c r="H74" i="2"/>
  <c r="G13" i="2"/>
  <c r="K71" i="2" l="1"/>
  <c r="L71" i="2" s="1"/>
  <c r="J71" i="2"/>
  <c r="I17" i="2"/>
  <c r="K17" i="2" s="1"/>
  <c r="G17" i="2"/>
  <c r="E20" i="2"/>
  <c r="G14" i="2"/>
  <c r="J74" i="2"/>
  <c r="K74" i="2"/>
  <c r="L74" i="2" s="1"/>
  <c r="I19" i="2"/>
  <c r="K19" i="2" s="1"/>
  <c r="G19" i="2"/>
  <c r="E26" i="2"/>
  <c r="G26" i="2" s="1"/>
  <c r="G23" i="2"/>
  <c r="G34" i="2"/>
  <c r="E37" i="2"/>
  <c r="I34" i="2"/>
  <c r="K34" i="2" s="1"/>
  <c r="I20" i="2" l="1"/>
  <c r="K20" i="2" s="1"/>
  <c r="G20" i="2"/>
  <c r="G37" i="2"/>
  <c r="I37" i="2"/>
  <c r="K37" i="2" s="1"/>
</calcChain>
</file>

<file path=xl/sharedStrings.xml><?xml version="1.0" encoding="utf-8"?>
<sst xmlns="http://schemas.openxmlformats.org/spreadsheetml/2006/main" count="341" uniqueCount="113">
  <si>
    <t>Наименование программы</t>
  </si>
  <si>
    <t>комплект документов</t>
  </si>
  <si>
    <t>ПВ, в %</t>
  </si>
  <si>
    <t>Срок кредита, в мес.</t>
  </si>
  <si>
    <t>Сумма кредита,  в рублях</t>
  </si>
  <si>
    <t>Новые а/м иностранных и  отечественных марок</t>
  </si>
  <si>
    <t>Полный</t>
  </si>
  <si>
    <t>от 40</t>
  </si>
  <si>
    <t>-</t>
  </si>
  <si>
    <t>6 - 72</t>
  </si>
  <si>
    <t>2 500 000</t>
  </si>
  <si>
    <t>15 - 39,99</t>
  </si>
  <si>
    <t>0- 14,99</t>
  </si>
  <si>
    <t>Паспорт РФ</t>
  </si>
  <si>
    <t>Подержанные а/м иностранных и  отечественных марок</t>
  </si>
  <si>
    <t>Новые а/м иностранных и отечественных марок</t>
  </si>
  <si>
    <t>4 900 000</t>
  </si>
  <si>
    <t>Подержанные а/м иностранных и отечественных марок</t>
  </si>
  <si>
    <t>Экспресс программы кредитования (1 час)</t>
  </si>
  <si>
    <t>Классические программы кредитования (4 часа)</t>
  </si>
  <si>
    <t>Новый а/м иностранных и отечественных марок</t>
  </si>
  <si>
    <t>неполный / полный</t>
  </si>
  <si>
    <r>
      <t xml:space="preserve">Максимальный срок кредита: </t>
    </r>
    <r>
      <rPr>
        <b/>
        <sz val="10"/>
        <rFont val="Microsoft Sans Serif"/>
        <family val="2"/>
        <charset val="204"/>
      </rPr>
      <t xml:space="preserve">36 </t>
    </r>
    <r>
      <rPr>
        <sz val="10"/>
        <rFont val="Microsoft Sans Serif"/>
        <family val="2"/>
        <charset val="204"/>
      </rPr>
      <t>месяцев</t>
    </r>
  </si>
  <si>
    <t xml:space="preserve"> 6 - 36</t>
  </si>
  <si>
    <t>Государственная программа субсидирования (1 час)</t>
  </si>
  <si>
    <t>без ФЗ</t>
  </si>
  <si>
    <t>с КАСКО</t>
  </si>
  <si>
    <t>без КАСКО</t>
  </si>
  <si>
    <t>2 документа / Полный</t>
  </si>
  <si>
    <t>без ФЗ или 
с ФЗ (3,48%)</t>
  </si>
  <si>
    <t>с ФЗ 
(3,036% и 4,1%)</t>
  </si>
  <si>
    <t>Паспорт РФ / Полный</t>
  </si>
  <si>
    <t>20 - 39,99</t>
  </si>
  <si>
    <t>0- 19,99</t>
  </si>
  <si>
    <r>
      <t>Новые а/м иностранных марок
"</t>
    </r>
    <r>
      <rPr>
        <b/>
        <sz val="10"/>
        <rFont val="Microsoft Sans Serif"/>
        <family val="2"/>
        <charset val="204"/>
      </rPr>
      <t>АвтоЗаМиллион</t>
    </r>
    <r>
      <rPr>
        <sz val="10"/>
        <rFont val="Microsoft Sans Serif"/>
        <family val="2"/>
        <charset val="204"/>
      </rPr>
      <t>" (Минимальная стоимость а/м 
1 700 000 рублей)</t>
    </r>
  </si>
  <si>
    <t>Полный / Паспорт РФ</t>
  </si>
  <si>
    <t>от 50</t>
  </si>
  <si>
    <t xml:space="preserve"> 6 - 72</t>
  </si>
  <si>
    <t>30 - 49,99</t>
  </si>
  <si>
    <r>
      <t xml:space="preserve">Программа кредитования </t>
    </r>
    <r>
      <rPr>
        <b/>
        <sz val="10"/>
        <rFont val="Microsoft Sans Serif"/>
        <family val="2"/>
        <charset val="204"/>
      </rPr>
      <t xml:space="preserve">"АвтоФреш" </t>
    </r>
    <r>
      <rPr>
        <sz val="10"/>
        <rFont val="Microsoft Sans Serif"/>
        <family val="2"/>
        <charset val="204"/>
      </rPr>
      <t>для подержанных а/м иностранных и отечественных марок не старше 5 лет 
(6 лет для а/м Chery)</t>
    </r>
  </si>
  <si>
    <t>легковые транспортные средства</t>
  </si>
  <si>
    <t>коммерческие транспортные средства</t>
  </si>
  <si>
    <r>
      <rPr>
        <sz val="10"/>
        <rFont val="Microsoft Sans Serif"/>
        <family val="2"/>
        <charset val="204"/>
      </rPr>
      <t xml:space="preserve">Описание программы кредитования </t>
    </r>
    <r>
      <rPr>
        <b/>
        <sz val="10"/>
        <rFont val="Microsoft Sans Serif"/>
        <family val="2"/>
        <charset val="204"/>
      </rPr>
      <t>Авто 2000</t>
    </r>
  </si>
  <si>
    <r>
      <t>легковой автомобиль</t>
    </r>
    <r>
      <rPr>
        <b/>
        <sz val="10"/>
        <rFont val="Microsoft Sans Serif"/>
        <family val="2"/>
        <charset val="204"/>
      </rPr>
      <t xml:space="preserve"> с КАСКО*</t>
    </r>
  </si>
  <si>
    <r>
      <t xml:space="preserve">легковой автомобиль
</t>
    </r>
    <r>
      <rPr>
        <b/>
        <sz val="10"/>
        <rFont val="Microsoft Sans Serif"/>
        <family val="2"/>
        <charset val="204"/>
      </rPr>
      <t>без КАСКО*</t>
    </r>
  </si>
  <si>
    <t>с ФЗ (3,036% и 4,1%)</t>
  </si>
  <si>
    <t>с ФЗ (3,48%)</t>
  </si>
  <si>
    <r>
      <t>легковой автомобиль</t>
    </r>
    <r>
      <rPr>
        <b/>
        <sz val="10"/>
        <rFont val="Microsoft Sans Serif"/>
        <family val="2"/>
        <charset val="204"/>
      </rPr>
      <t xml:space="preserve"> с КАСКО</t>
    </r>
  </si>
  <si>
    <t>12 мес.</t>
  </si>
  <si>
    <t>24 мес.</t>
  </si>
  <si>
    <t>36 мес.</t>
  </si>
  <si>
    <t>48 мес.</t>
  </si>
  <si>
    <t>без ФЗ или с ФЗ (3,036% и 4,1%)</t>
  </si>
  <si>
    <t>12, 24, 36, 48</t>
  </si>
  <si>
    <t>мин. - 150 000
макс - 2 500 000</t>
  </si>
  <si>
    <t>15- 29,99</t>
  </si>
  <si>
    <r>
      <t xml:space="preserve">легковой автомобиль
</t>
    </r>
    <r>
      <rPr>
        <b/>
        <sz val="10"/>
        <rFont val="Microsoft Sans Serif"/>
        <family val="2"/>
        <charset val="204"/>
      </rPr>
      <t>с КАСКО</t>
    </r>
  </si>
  <si>
    <r>
      <t xml:space="preserve">легковой автомобиль
</t>
    </r>
    <r>
      <rPr>
        <b/>
        <sz val="10"/>
        <rFont val="Microsoft Sans Serif"/>
        <family val="2"/>
        <charset val="204"/>
      </rPr>
      <t>без КАСКО</t>
    </r>
  </si>
  <si>
    <t>без ФЗ или 
с ФЗ (3,036% и 3,48%)</t>
  </si>
  <si>
    <t>с ФЗ (4,1%)</t>
  </si>
  <si>
    <r>
      <rPr>
        <b/>
        <sz val="10"/>
        <rFont val="Microsoft Sans Serif"/>
        <family val="2"/>
        <charset val="204"/>
      </rPr>
      <t xml:space="preserve">"Subaru Drive"
</t>
    </r>
    <r>
      <rPr>
        <sz val="10"/>
        <rFont val="Microsoft Sans Serif"/>
        <family val="2"/>
        <charset val="204"/>
      </rPr>
      <t xml:space="preserve"> (новые автомобили Subaru Forester, Subaru Outback, Subaru XV)</t>
    </r>
  </si>
  <si>
    <t>12</t>
  </si>
  <si>
    <t>24</t>
  </si>
  <si>
    <t>36</t>
  </si>
  <si>
    <t>48</t>
  </si>
  <si>
    <t>60</t>
  </si>
  <si>
    <r>
      <rPr>
        <b/>
        <sz val="10"/>
        <rFont val="Microsoft Sans Serif"/>
        <family val="2"/>
        <charset val="204"/>
      </rPr>
      <t xml:space="preserve">"Lada Finance" </t>
    </r>
    <r>
      <rPr>
        <sz val="10"/>
        <rFont val="Microsoft Sans Serif"/>
        <family val="2"/>
        <charset val="204"/>
      </rPr>
      <t>новый автомобиль марки</t>
    </r>
    <r>
      <rPr>
        <b/>
        <sz val="10"/>
        <rFont val="Microsoft Sans Serif"/>
        <family val="2"/>
        <charset val="204"/>
      </rPr>
      <t xml:space="preserve">  Lada</t>
    </r>
    <r>
      <rPr>
        <sz val="10"/>
        <rFont val="Microsoft Sans Serif"/>
        <family val="2"/>
        <charset val="204"/>
      </rPr>
      <t xml:space="preserve">
</t>
    </r>
    <r>
      <rPr>
        <b/>
        <sz val="10"/>
        <rFont val="Microsoft Sans Serif"/>
        <family val="2"/>
        <charset val="204"/>
      </rPr>
      <t xml:space="preserve">"Niva Finance" </t>
    </r>
    <r>
      <rPr>
        <sz val="10"/>
        <rFont val="Microsoft Sans Serif"/>
        <family val="2"/>
        <charset val="204"/>
      </rPr>
      <t xml:space="preserve">новый автомобиль марки  </t>
    </r>
    <r>
      <rPr>
        <b/>
        <sz val="10"/>
        <rFont val="Microsoft Sans Serif"/>
        <family val="2"/>
        <charset val="204"/>
      </rPr>
      <t>Chevrolet NIVA</t>
    </r>
  </si>
  <si>
    <t>Дополнительные ограничения, установленные в рамках Государственной программы субсидирования:</t>
  </si>
  <si>
    <r>
      <t xml:space="preserve">"Chery Finance - субсидированный"
</t>
    </r>
    <r>
      <rPr>
        <sz val="10"/>
        <rFont val="Microsoft Sans Serif"/>
        <family val="2"/>
        <charset val="204"/>
      </rPr>
      <t xml:space="preserve"> (новый автомобиль марки Chery  субсидируемый автопроизводителем)</t>
    </r>
  </si>
  <si>
    <r>
      <rPr>
        <b/>
        <sz val="10"/>
        <rFont val="Microsoft Sans Serif"/>
        <family val="2"/>
        <charset val="204"/>
      </rPr>
      <t xml:space="preserve">"Hyundai Finance" </t>
    </r>
    <r>
      <rPr>
        <sz val="10"/>
        <rFont val="Microsoft Sans Serif"/>
        <family val="2"/>
        <charset val="204"/>
      </rPr>
      <t xml:space="preserve">(новый автомобиль марки Hyundai)
</t>
    </r>
    <r>
      <rPr>
        <b/>
        <sz val="10"/>
        <rFont val="Microsoft Sans Serif"/>
        <family val="2"/>
        <charset val="204"/>
      </rPr>
      <t xml:space="preserve"> "KIA Finance"</t>
    </r>
    <r>
      <rPr>
        <sz val="10"/>
        <rFont val="Microsoft Sans Serif"/>
        <family val="2"/>
        <charset val="204"/>
      </rPr>
      <t xml:space="preserve"> (новый автомобиль марки KIA)</t>
    </r>
  </si>
  <si>
    <r>
      <t>Программа кредитования</t>
    </r>
    <r>
      <rPr>
        <b/>
        <sz val="10"/>
        <rFont val="Microsoft Sans Serif"/>
        <family val="2"/>
        <charset val="204"/>
      </rPr>
      <t xml:space="preserve"> "АвтоФреш" </t>
    </r>
    <r>
      <rPr>
        <sz val="10"/>
        <rFont val="Microsoft Sans Serif"/>
        <family val="2"/>
        <charset val="204"/>
      </rPr>
      <t xml:space="preserve">для подержанных а/м </t>
    </r>
    <r>
      <rPr>
        <b/>
        <sz val="10"/>
        <rFont val="Microsoft Sans Serif"/>
        <family val="2"/>
        <charset val="204"/>
      </rPr>
      <t>Hyundai</t>
    </r>
    <r>
      <rPr>
        <sz val="10"/>
        <rFont val="Microsoft Sans Serif"/>
        <family val="2"/>
        <charset val="204"/>
      </rPr>
      <t xml:space="preserve"> и </t>
    </r>
    <r>
      <rPr>
        <b/>
        <sz val="10"/>
        <rFont val="Microsoft Sans Serif"/>
        <family val="2"/>
        <charset val="204"/>
      </rPr>
      <t>Kia</t>
    </r>
    <r>
      <rPr>
        <sz val="10"/>
        <rFont val="Microsoft Sans Serif"/>
        <family val="2"/>
        <charset val="204"/>
      </rPr>
      <t xml:space="preserve"> не старше 5 лет</t>
    </r>
  </si>
  <si>
    <t>от 20</t>
  </si>
  <si>
    <t>Коммерческие транспортные средства</t>
  </si>
  <si>
    <r>
      <t>"</t>
    </r>
    <r>
      <rPr>
        <b/>
        <sz val="10"/>
        <rFont val="Microsoft Sans Serif"/>
        <family val="2"/>
        <charset val="204"/>
      </rPr>
      <t>UAZ Finance</t>
    </r>
    <r>
      <rPr>
        <sz val="10"/>
        <rFont val="Microsoft Sans Serif"/>
        <family val="2"/>
        <charset val="204"/>
      </rPr>
      <t xml:space="preserve">" новый автомобиль марки  </t>
    </r>
    <r>
      <rPr>
        <b/>
        <sz val="10"/>
        <rFont val="Microsoft Sans Serif"/>
        <family val="2"/>
        <charset val="204"/>
      </rPr>
      <t>УАЗ</t>
    </r>
  </si>
  <si>
    <r>
      <t xml:space="preserve">Новый а/м иностранных и отечественных марок (Специальный тариф - </t>
    </r>
    <r>
      <rPr>
        <b/>
        <sz val="10"/>
        <rFont val="Microsoft Sans Serif"/>
        <family val="2"/>
        <charset val="204"/>
      </rPr>
      <t>8,9%</t>
    </r>
    <r>
      <rPr>
        <sz val="10"/>
        <rFont val="Microsoft Sans Serif"/>
        <family val="2"/>
        <charset val="204"/>
      </rPr>
      <t>)</t>
    </r>
  </si>
  <si>
    <r>
      <rPr>
        <b/>
        <sz val="10"/>
        <rFont val="Microsoft Sans Serif"/>
        <family val="2"/>
        <charset val="204"/>
      </rPr>
      <t xml:space="preserve">Новые </t>
    </r>
    <r>
      <rPr>
        <sz val="10"/>
        <rFont val="Microsoft Sans Serif"/>
        <family val="2"/>
        <charset val="204"/>
      </rPr>
      <t xml:space="preserve">коммерческие  а/м </t>
    </r>
    <r>
      <rPr>
        <b/>
        <sz val="10"/>
        <rFont val="Microsoft Sans Serif"/>
        <family val="2"/>
        <charset val="204"/>
      </rPr>
      <t>иностранных</t>
    </r>
    <r>
      <rPr>
        <sz val="10"/>
        <rFont val="Microsoft Sans Serif"/>
        <family val="2"/>
        <charset val="204"/>
      </rPr>
      <t xml:space="preserve"> (включая АВТОБУСЫ иностранных марок )</t>
    </r>
    <r>
      <rPr>
        <b/>
        <sz val="10"/>
        <rFont val="Microsoft Sans Serif"/>
        <family val="2"/>
        <charset val="204"/>
      </rPr>
      <t xml:space="preserve"> и отечественных</t>
    </r>
    <r>
      <rPr>
        <sz val="10"/>
        <rFont val="Microsoft Sans Serif"/>
        <family val="2"/>
        <charset val="204"/>
      </rPr>
      <t xml:space="preserve"> марок </t>
    </r>
  </si>
  <si>
    <r>
      <rPr>
        <b/>
        <sz val="10"/>
        <rFont val="Microsoft Sans Serif"/>
        <family val="2"/>
        <charset val="204"/>
      </rPr>
      <t>Подержанные</t>
    </r>
    <r>
      <rPr>
        <sz val="10"/>
        <rFont val="Microsoft Sans Serif"/>
        <family val="2"/>
        <charset val="204"/>
      </rPr>
      <t xml:space="preserve"> коммерческие а/м </t>
    </r>
    <r>
      <rPr>
        <b/>
        <sz val="10"/>
        <rFont val="Microsoft Sans Serif"/>
        <family val="2"/>
        <charset val="204"/>
      </rPr>
      <t>иностранных и отечественных</t>
    </r>
    <r>
      <rPr>
        <sz val="10"/>
        <rFont val="Microsoft Sans Serif"/>
        <family val="2"/>
        <charset val="204"/>
      </rPr>
      <t xml:space="preserve"> марок</t>
    </r>
  </si>
  <si>
    <r>
      <t>Автомобиль произведен в</t>
    </r>
    <r>
      <rPr>
        <sz val="10"/>
        <rFont val="PragmaticaCTT"/>
        <charset val="204"/>
      </rPr>
      <t xml:space="preserve"> </t>
    </r>
    <r>
      <rPr>
        <b/>
        <sz val="10"/>
        <rFont val="PragmaticaCTT"/>
        <charset val="204"/>
      </rPr>
      <t>2016, 2017</t>
    </r>
    <r>
      <rPr>
        <sz val="10"/>
        <rFont val="PragmaticaCTT"/>
        <charset val="204"/>
      </rPr>
      <t xml:space="preserve"> годах</t>
    </r>
  </si>
  <si>
    <t>от 0</t>
  </si>
  <si>
    <t>с КАСКО + с финансовой защитой (4,1%)</t>
  </si>
  <si>
    <t>от 30*</t>
  </si>
  <si>
    <r>
      <t xml:space="preserve"> - Кредит на покупку подержанного автомобиля, категории В (разрешенная максимальная масса не более 3.5 тонн)
- Возраст автомобиля (с даты выпуска) </t>
    </r>
    <r>
      <rPr>
        <b/>
        <sz val="10"/>
        <rFont val="Microsoft Sans Serif"/>
        <family val="2"/>
        <charset val="204"/>
      </rPr>
      <t>на момент окончания срока кредита не должен превышать 15 полных лет</t>
    </r>
    <r>
      <rPr>
        <sz val="10"/>
        <rFont val="Microsoft Sans Serif"/>
        <family val="2"/>
        <charset val="204"/>
      </rPr>
      <t xml:space="preserve"> для автомобилей иностранного производства;
 - Минимальная сумма кредита: 100.000 рублей;
 - Минимальная стоимость транспортного средства: </t>
    </r>
    <r>
      <rPr>
        <b/>
        <sz val="10"/>
        <rFont val="Microsoft Sans Serif"/>
        <family val="2"/>
        <charset val="204"/>
      </rPr>
      <t>430.000 рублей*</t>
    </r>
    <r>
      <rPr>
        <sz val="10"/>
        <rFont val="Microsoft Sans Serif"/>
        <family val="2"/>
        <charset val="204"/>
      </rPr>
      <t xml:space="preserve">
</t>
    </r>
  </si>
  <si>
    <t xml:space="preserve">*Действует для  Западно-Сибирской, Восточно-Сибирской и Дальневосточной дирекции:
- минимальный первоначальный взнос - 0%;
- минимальная стоимость транспортного средства - 100 000 рублей </t>
  </si>
  <si>
    <t xml:space="preserve">* В случае не предоставления справки 2-НДФЛ (с указанием среднего дохода за последние 6 месяцев, соответствующего указанному в Анкете ежемесячному доходу) в течение 10 дней с момента оформления кредита или не подключения к Программе добровольной финансовой и страховой защиты (страховой тариф 3.036% и 4,1%) заемщиков в дату оформления кредита, Банк увеличивает процентную ставку на 1,5% годовых. </t>
  </si>
  <si>
    <r>
      <t>"Lada Finance"</t>
    </r>
    <r>
      <rPr>
        <sz val="10"/>
        <rFont val="Microsoft Sans Serif"/>
        <family val="2"/>
        <charset val="204"/>
      </rPr>
      <t xml:space="preserve"> (новый автомобиль марки  Lada)
</t>
    </r>
    <r>
      <rPr>
        <b/>
        <sz val="10"/>
        <rFont val="Microsoft Sans Serif"/>
        <family val="2"/>
        <charset val="204"/>
      </rPr>
      <t xml:space="preserve">"Niva Finance" </t>
    </r>
    <r>
      <rPr>
        <sz val="10"/>
        <rFont val="Microsoft Sans Serif"/>
        <family val="2"/>
        <charset val="204"/>
      </rPr>
      <t xml:space="preserve">(новый автомобиль марки  Chevrolet NIVA)
</t>
    </r>
    <r>
      <rPr>
        <b/>
        <sz val="10"/>
        <rFont val="Microsoft Sans Serif"/>
        <family val="2"/>
        <charset val="204"/>
      </rPr>
      <t>"Lifan Finance"</t>
    </r>
    <r>
      <rPr>
        <sz val="10"/>
        <rFont val="Microsoft Sans Serif"/>
        <family val="2"/>
        <charset val="204"/>
      </rPr>
      <t xml:space="preserve"> (новый автомобиль марки Lifan)
</t>
    </r>
    <r>
      <rPr>
        <b/>
        <sz val="10"/>
        <rFont val="Microsoft Sans Serif"/>
        <family val="2"/>
        <charset val="204"/>
      </rPr>
      <t>"Ravon Finance"</t>
    </r>
    <r>
      <rPr>
        <sz val="10"/>
        <rFont val="Microsoft Sans Serif"/>
        <family val="2"/>
        <charset val="204"/>
      </rPr>
      <t xml:space="preserve"> (новые автомобиль марки  Ravon)
</t>
    </r>
    <r>
      <rPr>
        <b/>
        <sz val="10"/>
        <rFont val="Microsoft Sans Serif"/>
        <family val="2"/>
        <charset val="204"/>
      </rPr>
      <t>"Subaru Finance"</t>
    </r>
    <r>
      <rPr>
        <sz val="10"/>
        <rFont val="Microsoft Sans Serif"/>
        <family val="2"/>
        <charset val="204"/>
      </rPr>
      <t xml:space="preserve"> (новый автомобиль марки Subaru)
</t>
    </r>
    <r>
      <rPr>
        <b/>
        <sz val="10"/>
        <rFont val="Microsoft Sans Serif"/>
        <family val="2"/>
        <charset val="204"/>
      </rPr>
      <t>"Кредит на Volvo"</t>
    </r>
    <r>
      <rPr>
        <sz val="10"/>
        <rFont val="Microsoft Sans Serif"/>
        <family val="2"/>
        <charset val="204"/>
      </rPr>
      <t xml:space="preserve"> (новый автомобиль марки Volvo)
</t>
    </r>
    <r>
      <rPr>
        <b/>
        <sz val="10"/>
        <rFont val="Microsoft Sans Serif"/>
        <family val="2"/>
        <charset val="204"/>
      </rPr>
      <t>"Chery Finance"</t>
    </r>
    <r>
      <rPr>
        <sz val="10"/>
        <rFont val="Microsoft Sans Serif"/>
        <family val="2"/>
        <charset val="204"/>
      </rPr>
      <t xml:space="preserve"> (новый автомобиль марки  Chery)</t>
    </r>
  </si>
  <si>
    <r>
      <t>Программа кредитования "</t>
    </r>
    <r>
      <rPr>
        <b/>
        <sz val="10"/>
        <rFont val="Microsoft Sans Serif"/>
        <family val="2"/>
        <charset val="204"/>
      </rPr>
      <t>Авто 2000</t>
    </r>
    <r>
      <rPr>
        <sz val="10"/>
        <rFont val="Microsoft Sans Serif"/>
        <family val="2"/>
        <charset val="204"/>
      </rPr>
      <t>" для подержанных а/м иностранных марок</t>
    </r>
  </si>
  <si>
    <t>"Lada Finance"
"Niva Finance"
"Lifan Finance"
"Ravon Finance"
"Subaru Finance"
"Кредит на Volvo"
"Chery Finance"
(новые автомобили)</t>
  </si>
  <si>
    <t>0 - 39.99</t>
  </si>
  <si>
    <t>2 500 000 
(1 450 000 на оплату ТС)</t>
  </si>
  <si>
    <r>
      <t xml:space="preserve">Максимальная </t>
    </r>
    <r>
      <rPr>
        <u/>
        <sz val="10"/>
        <rFont val="PragmaticaCTT"/>
        <charset val="204"/>
      </rPr>
      <t>стоимость транспортного средства</t>
    </r>
    <r>
      <rPr>
        <sz val="10"/>
        <rFont val="PragmaticaCTT"/>
        <charset val="204"/>
      </rPr>
      <t>:</t>
    </r>
    <r>
      <rPr>
        <b/>
        <sz val="10"/>
        <rFont val="PragmaticaCTT"/>
        <charset val="204"/>
      </rPr>
      <t xml:space="preserve"> 1 450 000 </t>
    </r>
    <r>
      <rPr>
        <sz val="10"/>
        <rFont val="PragmaticaCTT"/>
        <charset val="204"/>
      </rPr>
      <t>рублей</t>
    </r>
  </si>
  <si>
    <r>
      <t>Максимальна</t>
    </r>
    <r>
      <rPr>
        <u/>
        <sz val="10"/>
        <rFont val="PragmaticaCTT"/>
        <charset val="204"/>
      </rPr>
      <t>я сумма кредита на оплату транспортного средства</t>
    </r>
    <r>
      <rPr>
        <sz val="10"/>
        <rFont val="PragmaticaCTT"/>
        <charset val="204"/>
      </rPr>
      <t xml:space="preserve">: </t>
    </r>
    <r>
      <rPr>
        <b/>
        <sz val="10"/>
        <rFont val="PragmaticaCTT"/>
        <charset val="204"/>
      </rPr>
      <t xml:space="preserve">1 450 000 </t>
    </r>
    <r>
      <rPr>
        <sz val="10"/>
        <rFont val="PragmaticaCTT"/>
        <charset val="204"/>
      </rPr>
      <t>рублей</t>
    </r>
  </si>
  <si>
    <r>
      <rPr>
        <b/>
        <sz val="10"/>
        <rFont val="Microsoft Sans Serif"/>
        <family val="2"/>
        <charset val="204"/>
      </rPr>
      <t>"Hyundai Finance" и "KIA Finance"</t>
    </r>
    <r>
      <rPr>
        <sz val="10"/>
        <rFont val="Microsoft Sans Serif"/>
        <family val="2"/>
        <charset val="204"/>
      </rPr>
      <t xml:space="preserve">
новый автомобиль марки </t>
    </r>
    <r>
      <rPr>
        <b/>
        <sz val="10"/>
        <rFont val="Microsoft Sans Serif"/>
        <family val="2"/>
        <charset val="204"/>
      </rPr>
      <t xml:space="preserve">Hyundai </t>
    </r>
    <r>
      <rPr>
        <sz val="10"/>
        <rFont val="Microsoft Sans Serif"/>
        <family val="2"/>
        <charset val="204"/>
      </rPr>
      <t>или</t>
    </r>
    <r>
      <rPr>
        <b/>
        <sz val="10"/>
        <rFont val="Microsoft Sans Serif"/>
        <family val="2"/>
        <charset val="204"/>
      </rPr>
      <t xml:space="preserve"> KIA</t>
    </r>
  </si>
  <si>
    <t>1.75.01 Базовые процентные ставки по продукту "АвтоСтиль-Особый"</t>
  </si>
  <si>
    <r>
      <t>Новые а/м иностранных марок
"</t>
    </r>
    <r>
      <rPr>
        <b/>
        <sz val="10"/>
        <rFont val="Microsoft Sans Serif"/>
        <family val="2"/>
        <charset val="204"/>
      </rPr>
      <t>АвтоЗаМиллион</t>
    </r>
    <r>
      <rPr>
        <sz val="10"/>
        <rFont val="Microsoft Sans Serif"/>
        <family val="2"/>
        <charset val="204"/>
      </rPr>
      <t>" 
(Минимальная стоимость а/м 
1 700 000 рублей)</t>
    </r>
  </si>
  <si>
    <r>
      <t xml:space="preserve">"Кредит для сотрудников ММК"
</t>
    </r>
    <r>
      <rPr>
        <sz val="10"/>
        <rFont val="Microsoft Sans Serif"/>
        <family val="2"/>
        <charset val="204"/>
      </rPr>
      <t>новый автомобиль</t>
    </r>
    <r>
      <rPr>
        <b/>
        <sz val="10"/>
        <rFont val="Microsoft Sans Serif"/>
        <family val="2"/>
        <charset val="204"/>
      </rPr>
      <t xml:space="preserve"> Lada</t>
    </r>
  </si>
  <si>
    <t>Дополнительные государственные программы субсидирования "Семейный автомобиль" и "Первый автомобиль"</t>
  </si>
  <si>
    <t>Программы действую только при оформлении кредита в рамках Государственной программы субсидирования.</t>
  </si>
  <si>
    <t>В случае если заемщик соответствует вышеуказанным условиям, процентная ставка по программе определяется в т.ч. с учетом первоначального взноса, оплачиваемого субсидией в рамках Государственной программы субсидирования.</t>
  </si>
  <si>
    <t>от 70</t>
  </si>
  <si>
    <t>15 - 29,99</t>
  </si>
  <si>
    <t>24, 36, 48</t>
  </si>
  <si>
    <r>
      <rPr>
        <b/>
        <sz val="10"/>
        <rFont val="Microsoft Sans Serif"/>
        <family val="2"/>
        <charset val="204"/>
      </rPr>
      <t xml:space="preserve">"Lifan Direct " </t>
    </r>
    <r>
      <rPr>
        <sz val="10"/>
        <rFont val="Microsoft Sans Serif"/>
        <family val="2"/>
        <charset val="204"/>
      </rPr>
      <t>(новый автомобиль марки Lifan субсидируемый автопроизводителем)</t>
    </r>
  </si>
  <si>
    <r>
      <t>Программа кредитования "</t>
    </r>
    <r>
      <rPr>
        <b/>
        <sz val="9"/>
        <rFont val="Microsoft Sans Serif"/>
        <family val="2"/>
        <charset val="204"/>
      </rPr>
      <t>ПРОМО с пробегом</t>
    </r>
    <r>
      <rPr>
        <sz val="9"/>
        <rFont val="Microsoft Sans Serif"/>
        <family val="2"/>
        <charset val="204"/>
      </rPr>
      <t>" для подержанные а/м иностранных и отечественных марок</t>
    </r>
  </si>
  <si>
    <t>Кредит предоставляется на покупку транспортных средств в соответствии с перечнем автомобилей (перечень WMI), который является приложением к договору  о предоставлении субсидий между Банком и Министерством промышленности и торговли РФ.</t>
  </si>
  <si>
    <r>
      <rPr>
        <b/>
        <sz val="10"/>
        <rFont val="Microsoft Sans Serif"/>
        <family val="2"/>
        <charset val="204"/>
      </rPr>
      <t>"Lifan Direct - Защищенный"</t>
    </r>
    <r>
      <rPr>
        <sz val="10"/>
        <rFont val="Microsoft Sans Serif"/>
        <family val="2"/>
        <charset val="204"/>
      </rPr>
      <t xml:space="preserve">
 (новый автомобиль марки Lifan</t>
    </r>
  </si>
  <si>
    <r>
      <rPr>
        <u/>
        <sz val="8"/>
        <rFont val="Microsoft Sans Serif"/>
        <family val="2"/>
        <charset val="204"/>
      </rPr>
      <t>Программа действует при оформлении многолетнего полиса КАСКО страховой компании ООО "Зетта Страхование":</t>
    </r>
    <r>
      <rPr>
        <sz val="8"/>
        <rFont val="Microsoft Sans Serif"/>
        <family val="2"/>
        <charset val="204"/>
      </rPr>
      <t xml:space="preserve">
- страховой тариф </t>
    </r>
    <r>
      <rPr>
        <b/>
        <sz val="8"/>
        <rFont val="Microsoft Sans Serif"/>
        <family val="2"/>
        <charset val="204"/>
      </rPr>
      <t>4%</t>
    </r>
    <r>
      <rPr>
        <sz val="8"/>
        <rFont val="Microsoft Sans Serif"/>
        <family val="2"/>
        <charset val="204"/>
      </rPr>
      <t xml:space="preserve"> в год от стоимости транспортного средства;
- максимальный срок действия полиса </t>
    </r>
    <r>
      <rPr>
        <b/>
        <sz val="8"/>
        <rFont val="Microsoft Sans Serif"/>
        <family val="2"/>
        <charset val="204"/>
      </rPr>
      <t>4 года</t>
    </r>
    <r>
      <rPr>
        <sz val="8"/>
        <rFont val="Microsoft Sans Serif"/>
        <family val="2"/>
        <charset val="204"/>
      </rPr>
      <t xml:space="preserve"> (полис не может быть оформлен на срок  меньший чем срок кредита) </t>
    </r>
  </si>
  <si>
    <r>
      <rPr>
        <u/>
        <sz val="8"/>
        <rFont val="Microsoft Sans Serif"/>
        <family val="2"/>
        <charset val="204"/>
      </rPr>
      <t>Программа предоставляется, если заемщик отвечает одновременно следующим условиям:</t>
    </r>
    <r>
      <rPr>
        <sz val="8"/>
        <rFont val="Microsoft Sans Serif"/>
        <family val="2"/>
        <charset val="204"/>
      </rPr>
      <t xml:space="preserve">
- возраст заёмщика </t>
    </r>
    <r>
      <rPr>
        <b/>
        <sz val="8"/>
        <rFont val="Microsoft Sans Serif"/>
        <family val="2"/>
        <charset val="204"/>
      </rPr>
      <t>не менее 27 лет</t>
    </r>
    <r>
      <rPr>
        <sz val="8"/>
        <rFont val="Microsoft Sans Serif"/>
        <family val="2"/>
        <charset val="204"/>
      </rPr>
      <t xml:space="preserve">;
- водительский стаж </t>
    </r>
    <r>
      <rPr>
        <b/>
        <sz val="8"/>
        <rFont val="Microsoft Sans Serif"/>
        <family val="2"/>
        <charset val="204"/>
      </rPr>
      <t xml:space="preserve">не менее 6 лет </t>
    </r>
    <r>
      <rPr>
        <sz val="8"/>
        <rFont val="Microsoft Sans Serif"/>
        <family val="2"/>
        <charset val="204"/>
      </rPr>
      <t>(обязательное наличие водительского удостоверения)</t>
    </r>
  </si>
  <si>
    <r>
      <t xml:space="preserve">Новый а/м иностранных и отечественных марок (Специальный тариф - </t>
    </r>
    <r>
      <rPr>
        <b/>
        <sz val="10"/>
        <rFont val="Microsoft Sans Serif"/>
        <family val="2"/>
        <charset val="204"/>
      </rPr>
      <t>6,4%</t>
    </r>
    <r>
      <rPr>
        <sz val="10"/>
        <rFont val="Microsoft Sans Serif"/>
        <family val="2"/>
        <charset val="204"/>
      </rPr>
      <t>)</t>
    </r>
  </si>
  <si>
    <r>
      <t xml:space="preserve">Предоставляется субсидия на уплату первоначального взноса в размере </t>
    </r>
    <r>
      <rPr>
        <b/>
        <sz val="10"/>
        <rFont val="Calibri"/>
        <family val="2"/>
        <scheme val="minor"/>
      </rPr>
      <t>10%</t>
    </r>
    <r>
      <rPr>
        <sz val="10"/>
        <rFont val="Calibri"/>
        <family val="2"/>
        <scheme val="minor"/>
      </rPr>
      <t xml:space="preserve"> от стоимости приобретаемого автомобиля.</t>
    </r>
  </si>
  <si>
    <r>
      <rPr>
        <u/>
        <sz val="10"/>
        <rFont val="Calibri"/>
        <family val="2"/>
        <scheme val="minor"/>
      </rPr>
      <t>Документы, необходимые для предоставления субсидии по программе "</t>
    </r>
    <r>
      <rPr>
        <b/>
        <u/>
        <sz val="10"/>
        <rFont val="Calibri"/>
        <family val="2"/>
        <scheme val="minor"/>
      </rPr>
      <t>Семейный автомобиль</t>
    </r>
    <r>
      <rPr>
        <u/>
        <sz val="10"/>
        <rFont val="Calibri"/>
        <family val="2"/>
        <scheme val="minor"/>
      </rPr>
      <t>":</t>
    </r>
    <r>
      <rPr>
        <sz val="10"/>
        <rFont val="Calibri"/>
        <family val="2"/>
        <scheme val="minor"/>
      </rPr>
      <t xml:space="preserve">
- водительское удостоверение;
- свидетельство о рождении детей или отметка в паспорте РФ о наличии детей.
</t>
    </r>
    <r>
      <rPr>
        <u/>
        <sz val="10"/>
        <rFont val="Calibri"/>
        <family val="2"/>
        <scheme val="minor"/>
      </rPr>
      <t>Документы, необходимые для предоставления субсидии по программе "</t>
    </r>
    <r>
      <rPr>
        <b/>
        <u/>
        <sz val="10"/>
        <rFont val="Calibri"/>
        <family val="2"/>
        <scheme val="minor"/>
      </rPr>
      <t>Первый автомобиль</t>
    </r>
    <r>
      <rPr>
        <u/>
        <sz val="10"/>
        <rFont val="Calibri"/>
        <family val="2"/>
        <scheme val="minor"/>
      </rPr>
      <t>":</t>
    </r>
    <r>
      <rPr>
        <sz val="10"/>
        <rFont val="Calibri"/>
        <family val="2"/>
        <scheme val="minor"/>
      </rPr>
      <t xml:space="preserve">
- водительское удостоверение.</t>
    </r>
  </si>
  <si>
    <t xml:space="preserve">     </t>
  </si>
  <si>
    <r>
      <rPr>
        <b/>
        <sz val="10"/>
        <color rgb="FF0000FF"/>
        <rFont val="Microsoft Sans Serif"/>
        <family val="2"/>
        <charset val="204"/>
      </rPr>
      <t xml:space="preserve">"Summer with Subaru Drive" *
</t>
    </r>
    <r>
      <rPr>
        <sz val="10"/>
        <color rgb="FF0000FF"/>
        <rFont val="Microsoft Sans Serif"/>
        <family val="2"/>
        <charset val="204"/>
      </rPr>
      <t xml:space="preserve"> (новые автомобили Subaru Forester, Subaru Outback, Subaru XV)
----------
* акция действует c 16.07.2017 г. по 30.08.2017 г.</t>
    </r>
  </si>
  <si>
    <r>
      <rPr>
        <b/>
        <sz val="10"/>
        <color rgb="FF0000FF"/>
        <rFont val="Microsoft Sans Serif"/>
        <family val="2"/>
        <charset val="204"/>
      </rPr>
      <t>"Lada Finance"</t>
    </r>
    <r>
      <rPr>
        <sz val="10"/>
        <color rgb="FF0000FF"/>
        <rFont val="Microsoft Sans Serif"/>
        <family val="2"/>
        <charset val="204"/>
      </rPr>
      <t xml:space="preserve">
новый автомобиль </t>
    </r>
    <r>
      <rPr>
        <b/>
        <sz val="10"/>
        <color rgb="FF0000FF"/>
        <rFont val="Microsoft Sans Serif"/>
        <family val="2"/>
        <charset val="204"/>
      </rPr>
      <t xml:space="preserve">Lada Kalina </t>
    </r>
    <r>
      <rPr>
        <sz val="10"/>
        <color rgb="FF0000FF"/>
        <rFont val="Microsoft Sans Serif"/>
        <family val="2"/>
        <charset val="204"/>
      </rPr>
      <t xml:space="preserve">или </t>
    </r>
    <r>
      <rPr>
        <b/>
        <sz val="10"/>
        <color rgb="FF0000FF"/>
        <rFont val="Microsoft Sans Serif"/>
        <family val="2"/>
        <charset val="204"/>
      </rPr>
      <t>Lada Granta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</si>
</sst>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Microsoft Sans Serif"/>
      <family val="2"/>
      <charset val="204"/>
    </font>
    <font>
      <sz val="10"/>
      <name val="Microsoft Sans Serif"/>
      <family val="2"/>
      <charset val="204"/>
    </font>
    <font>
      <b/>
      <sz val="10"/>
      <name val="Microsoft Sans Serif"/>
      <family val="2"/>
      <charset val="204"/>
    </font>
    <font>
      <sz val="10"/>
      <color theme="1"/>
      <name val="Microsoft Sans Serif"/>
      <family val="2"/>
      <charset val="204"/>
    </font>
    <font>
      <sz val="10"/>
      <name val="PragmaticaCTT"/>
      <charset val="204"/>
    </font>
    <font>
      <b/>
      <sz val="10"/>
      <name val="PragmaticaCTT"/>
      <charset val="204"/>
    </font>
    <font>
      <sz val="9"/>
      <color theme="1"/>
      <name val="Times New Roman"/>
      <family val="1"/>
      <charset val="204"/>
    </font>
    <font>
      <b/>
      <i/>
      <u/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Microsoft Sans Serif"/>
      <family val="2"/>
      <charset val="204"/>
    </font>
    <font>
      <sz val="10"/>
      <color rgb="FF0000FF"/>
      <name val="Microsoft Sans Serif"/>
      <family val="2"/>
      <charset val="204"/>
    </font>
    <font>
      <b/>
      <u/>
      <sz val="10"/>
      <name val="Microsoft Sans Serif"/>
      <family val="2"/>
      <charset val="204"/>
    </font>
    <font>
      <sz val="8"/>
      <name val="Microsoft Sans Serif"/>
      <family val="2"/>
      <charset val="204"/>
    </font>
    <font>
      <u/>
      <sz val="10"/>
      <name val="PragmaticaCTT"/>
      <charset val="204"/>
    </font>
    <font>
      <b/>
      <sz val="9"/>
      <name val="Microsoft Sans Serif"/>
      <family val="2"/>
      <charset val="204"/>
    </font>
    <font>
      <sz val="10"/>
      <name val="Calibri"/>
      <family val="2"/>
      <scheme val="minor"/>
    </font>
    <font>
      <u/>
      <sz val="8"/>
      <name val="Microsoft Sans Serif"/>
      <family val="2"/>
      <charset val="204"/>
    </font>
    <font>
      <b/>
      <sz val="8"/>
      <name val="Microsoft Sans Serif"/>
      <family val="2"/>
      <charset val="204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color rgb="FF0000FF"/>
      <name val="Microsoft Sans Serif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50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9" fontId="2" fillId="0" borderId="0" applyFont="0" applyFill="0" applyBorder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48">
    <xf numFmtId="0" fontId="0" fillId="0" borderId="0" xfId="0"/>
    <xf numFmtId="0" fontId="5" fillId="0" borderId="0" xfId="0" applyFont="1"/>
    <xf numFmtId="0" fontId="5" fillId="0" borderId="0" xfId="0" applyFont="1" applyBorder="1" applyAlignment="1"/>
    <xf numFmtId="0" fontId="5" fillId="0" borderId="3" xfId="0" applyFont="1" applyFill="1" applyBorder="1"/>
    <xf numFmtId="0" fontId="10" fillId="0" borderId="0" xfId="2" applyFont="1" applyFill="1" applyAlignment="1">
      <alignment horizontal="right"/>
    </xf>
    <xf numFmtId="0" fontId="11" fillId="0" borderId="0" xfId="2" applyFont="1" applyFill="1" applyAlignment="1">
      <alignment horizontal="right"/>
    </xf>
    <xf numFmtId="0" fontId="5" fillId="4" borderId="3" xfId="0" applyFont="1" applyFill="1" applyBorder="1"/>
    <xf numFmtId="0" fontId="5" fillId="0" borderId="0" xfId="2" applyFont="1"/>
    <xf numFmtId="0" fontId="32" fillId="0" borderId="0" xfId="2" applyFont="1"/>
    <xf numFmtId="0" fontId="5" fillId="4" borderId="3" xfId="2" applyFont="1" applyFill="1" applyBorder="1"/>
    <xf numFmtId="0" fontId="5" fillId="0" borderId="3" xfId="2" applyFont="1" applyFill="1" applyBorder="1"/>
    <xf numFmtId="0" fontId="5" fillId="4" borderId="3" xfId="2" applyFont="1" applyFill="1" applyBorder="1" applyAlignment="1">
      <alignment horizontal="center" vertical="center" wrapText="1"/>
    </xf>
    <xf numFmtId="0" fontId="32" fillId="0" borderId="0" xfId="2" applyFont="1" applyBorder="1"/>
    <xf numFmtId="0" fontId="5" fillId="0" borderId="7" xfId="2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top" wrapText="1"/>
    </xf>
    <xf numFmtId="0" fontId="34" fillId="3" borderId="3" xfId="2" applyFont="1" applyFill="1" applyBorder="1" applyAlignment="1">
      <alignment horizontal="center" vertical="center" wrapText="1"/>
    </xf>
    <xf numFmtId="10" fontId="5" fillId="0" borderId="3" xfId="972" applyNumberFormat="1" applyFont="1" applyFill="1" applyBorder="1" applyAlignment="1">
      <alignment vertical="center"/>
    </xf>
    <xf numFmtId="10" fontId="5" fillId="0" borderId="2" xfId="972" applyNumberFormat="1" applyFont="1" applyFill="1" applyBorder="1" applyAlignment="1">
      <alignment vertical="center"/>
    </xf>
    <xf numFmtId="10" fontId="5" fillId="0" borderId="3" xfId="2" applyNumberFormat="1" applyFont="1" applyFill="1" applyBorder="1" applyAlignme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Fill="1" applyBorder="1"/>
    <xf numFmtId="10" fontId="5" fillId="0" borderId="1" xfId="972" applyNumberFormat="1" applyFont="1" applyFill="1" applyBorder="1" applyAlignment="1">
      <alignment horizontal="center" vertical="center"/>
    </xf>
    <xf numFmtId="10" fontId="5" fillId="0" borderId="1" xfId="972" applyNumberFormat="1" applyFont="1" applyFill="1" applyBorder="1" applyAlignment="1">
      <alignment vertical="center"/>
    </xf>
    <xf numFmtId="10" fontId="5" fillId="0" borderId="1" xfId="2" applyNumberFormat="1" applyFont="1" applyFill="1" applyBorder="1" applyAlignment="1">
      <alignment horizontal="center" vertical="center"/>
    </xf>
    <xf numFmtId="10" fontId="5" fillId="0" borderId="1" xfId="2" applyNumberFormat="1" applyFont="1" applyFill="1" applyBorder="1" applyAlignment="1">
      <alignment vertical="center"/>
    </xf>
    <xf numFmtId="49" fontId="5" fillId="0" borderId="7" xfId="2" applyNumberFormat="1" applyFont="1" applyFill="1" applyBorder="1" applyAlignment="1">
      <alignment horizontal="center" vertical="center"/>
    </xf>
    <xf numFmtId="0" fontId="5" fillId="0" borderId="6" xfId="0" applyFont="1" applyBorder="1"/>
    <xf numFmtId="0" fontId="7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2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vertical="center"/>
    </xf>
    <xf numFmtId="0" fontId="5" fillId="2" borderId="3" xfId="2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32" fillId="0" borderId="0" xfId="2" applyFont="1" applyFill="1" applyBorder="1"/>
    <xf numFmtId="49" fontId="5" fillId="0" borderId="7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2" borderId="3" xfId="2" applyFont="1" applyFill="1" applyBorder="1"/>
    <xf numFmtId="0" fontId="5" fillId="0" borderId="3" xfId="2" applyFont="1" applyFill="1" applyBorder="1" applyAlignment="1"/>
    <xf numFmtId="10" fontId="5" fillId="0" borderId="3" xfId="1046" applyNumberFormat="1" applyFont="1" applyFill="1" applyBorder="1" applyAlignment="1">
      <alignment horizontal="center" vertical="center"/>
    </xf>
    <xf numFmtId="10" fontId="5" fillId="0" borderId="3" xfId="1049" applyNumberFormat="1" applyFont="1" applyFill="1" applyBorder="1" applyAlignment="1">
      <alignment horizontal="center" vertical="center"/>
    </xf>
    <xf numFmtId="10" fontId="5" fillId="0" borderId="3" xfId="1048" applyNumberFormat="1" applyFont="1" applyFill="1" applyBorder="1" applyAlignment="1">
      <alignment horizontal="center" vertical="center"/>
    </xf>
    <xf numFmtId="10" fontId="5" fillId="0" borderId="3" xfId="972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10" fontId="5" fillId="2" borderId="10" xfId="972" applyNumberFormat="1" applyFont="1" applyFill="1" applyBorder="1" applyAlignment="1">
      <alignment horizontal="center" vertical="center"/>
    </xf>
    <xf numFmtId="10" fontId="5" fillId="2" borderId="1" xfId="972" applyNumberFormat="1" applyFont="1" applyFill="1" applyBorder="1" applyAlignment="1">
      <alignment horizontal="center" vertical="center"/>
    </xf>
    <xf numFmtId="10" fontId="5" fillId="2" borderId="2" xfId="972" applyNumberFormat="1" applyFont="1" applyFill="1" applyBorder="1" applyAlignment="1">
      <alignment horizontal="center" vertical="center"/>
    </xf>
    <xf numFmtId="10" fontId="5" fillId="2" borderId="10" xfId="2" applyNumberFormat="1" applyFont="1" applyFill="1" applyBorder="1" applyAlignment="1">
      <alignment horizontal="center" vertical="center"/>
    </xf>
    <xf numFmtId="10" fontId="5" fillId="2" borderId="1" xfId="2" applyNumberFormat="1" applyFont="1" applyFill="1" applyBorder="1" applyAlignment="1">
      <alignment horizontal="center" vertical="center"/>
    </xf>
    <xf numFmtId="10" fontId="5" fillId="2" borderId="2" xfId="2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left" vertical="center" wrapText="1"/>
    </xf>
    <xf numFmtId="0" fontId="5" fillId="2" borderId="1" xfId="2" applyFont="1" applyFill="1" applyBorder="1" applyAlignment="1">
      <alignment horizontal="left" vertical="center" wrapText="1"/>
    </xf>
    <xf numFmtId="0" fontId="5" fillId="2" borderId="2" xfId="2" applyFont="1" applyFill="1" applyBorder="1" applyAlignment="1">
      <alignment horizontal="left" vertical="center" wrapText="1"/>
    </xf>
    <xf numFmtId="49" fontId="5" fillId="4" borderId="8" xfId="0" applyNumberFormat="1" applyFont="1" applyFill="1" applyBorder="1" applyAlignment="1">
      <alignment horizontal="center" vertical="center"/>
    </xf>
    <xf numFmtId="49" fontId="5" fillId="4" borderId="11" xfId="0" applyNumberFormat="1" applyFont="1" applyFill="1" applyBorder="1" applyAlignment="1">
      <alignment horizontal="center" vertical="center"/>
    </xf>
    <xf numFmtId="49" fontId="5" fillId="4" borderId="13" xfId="0" applyNumberFormat="1" applyFont="1" applyFill="1" applyBorder="1" applyAlignment="1">
      <alignment horizontal="center" vertical="center"/>
    </xf>
    <xf numFmtId="49" fontId="5" fillId="4" borderId="14" xfId="0" applyNumberFormat="1" applyFont="1" applyFill="1" applyBorder="1" applyAlignment="1">
      <alignment horizontal="center" vertical="center"/>
    </xf>
    <xf numFmtId="10" fontId="5" fillId="0" borderId="3" xfId="0" applyNumberFormat="1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0" fontId="5" fillId="0" borderId="10" xfId="0" applyNumberFormat="1" applyFont="1" applyFill="1" applyBorder="1" applyAlignment="1">
      <alignment horizontal="center" vertical="center"/>
    </xf>
    <xf numFmtId="10" fontId="5" fillId="0" borderId="2" xfId="0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49" fontId="7" fillId="4" borderId="3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0" fontId="7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10" fontId="5" fillId="0" borderId="8" xfId="0" applyNumberFormat="1" applyFont="1" applyFill="1" applyBorder="1" applyAlignment="1">
      <alignment horizontal="center" vertical="center"/>
    </xf>
    <xf numFmtId="10" fontId="5" fillId="0" borderId="6" xfId="0" applyNumberFormat="1" applyFont="1" applyFill="1" applyBorder="1" applyAlignment="1">
      <alignment horizontal="center" vertical="center"/>
    </xf>
    <xf numFmtId="10" fontId="5" fillId="0" borderId="11" xfId="0" applyNumberFormat="1" applyFont="1" applyFill="1" applyBorder="1" applyAlignment="1">
      <alignment horizontal="center" vertical="center"/>
    </xf>
    <xf numFmtId="10" fontId="5" fillId="0" borderId="15" xfId="0" applyNumberFormat="1" applyFont="1" applyFill="1" applyBorder="1" applyAlignment="1">
      <alignment horizontal="center" vertical="center"/>
    </xf>
    <xf numFmtId="10" fontId="5" fillId="0" borderId="7" xfId="0" applyNumberFormat="1" applyFont="1" applyFill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49" fontId="5" fillId="0" borderId="3" xfId="2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/>
    </xf>
    <xf numFmtId="49" fontId="5" fillId="0" borderId="3" xfId="2" applyNumberFormat="1" applyFont="1" applyFill="1" applyBorder="1" applyAlignment="1">
      <alignment horizontal="center" vertical="center" wrapText="1"/>
    </xf>
    <xf numFmtId="0" fontId="34" fillId="0" borderId="3" xfId="2" applyFont="1" applyFill="1" applyBorder="1" applyAlignment="1">
      <alignment horizontal="left" vertical="top" wrapText="1"/>
    </xf>
    <xf numFmtId="0" fontId="6" fillId="0" borderId="3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49" fontId="5" fillId="4" borderId="15" xfId="0" applyNumberFormat="1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10" fontId="5" fillId="0" borderId="3" xfId="2" applyNumberFormat="1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10" fontId="5" fillId="0" borderId="10" xfId="972" applyNumberFormat="1" applyFont="1" applyFill="1" applyBorder="1" applyAlignment="1">
      <alignment horizontal="center" vertical="center"/>
    </xf>
    <xf numFmtId="10" fontId="5" fillId="0" borderId="2" xfId="972" applyNumberFormat="1" applyFont="1" applyFill="1" applyBorder="1" applyAlignment="1">
      <alignment horizontal="center" vertical="center"/>
    </xf>
    <xf numFmtId="10" fontId="5" fillId="0" borderId="10" xfId="2" applyNumberFormat="1" applyFont="1" applyFill="1" applyBorder="1" applyAlignment="1">
      <alignment horizontal="center" vertical="center"/>
    </xf>
    <xf numFmtId="10" fontId="5" fillId="0" borderId="2" xfId="2" applyNumberFormat="1" applyFont="1" applyFill="1" applyBorder="1" applyAlignment="1">
      <alignment horizontal="center" vertical="center"/>
    </xf>
    <xf numFmtId="17" fontId="5" fillId="0" borderId="9" xfId="2" applyNumberFormat="1" applyFont="1" applyFill="1" applyBorder="1" applyAlignment="1">
      <alignment horizontal="center" vertical="center" wrapText="1"/>
    </xf>
    <xf numFmtId="49" fontId="5" fillId="0" borderId="8" xfId="2" applyNumberFormat="1" applyFont="1" applyFill="1" applyBorder="1" applyAlignment="1">
      <alignment horizontal="center" vertical="center"/>
    </xf>
    <xf numFmtId="49" fontId="5" fillId="0" borderId="11" xfId="2" applyNumberFormat="1" applyFont="1" applyFill="1" applyBorder="1" applyAlignment="1">
      <alignment horizontal="center" vertical="center"/>
    </xf>
    <xf numFmtId="49" fontId="5" fillId="0" borderId="13" xfId="2" applyNumberFormat="1" applyFont="1" applyFill="1" applyBorder="1" applyAlignment="1">
      <alignment horizontal="center" vertical="center"/>
    </xf>
    <xf numFmtId="49" fontId="5" fillId="0" borderId="14" xfId="2" applyNumberFormat="1" applyFont="1" applyFill="1" applyBorder="1" applyAlignment="1">
      <alignment horizontal="center" vertical="center"/>
    </xf>
    <xf numFmtId="0" fontId="34" fillId="3" borderId="10" xfId="2" applyFont="1" applyFill="1" applyBorder="1" applyAlignment="1">
      <alignment horizontal="center" vertical="center" wrapText="1"/>
    </xf>
    <xf numFmtId="0" fontId="34" fillId="3" borderId="2" xfId="2" applyFont="1" applyFill="1" applyBorder="1" applyAlignment="1">
      <alignment horizontal="center" vertical="center" wrapText="1"/>
    </xf>
    <xf numFmtId="0" fontId="5" fillId="0" borderId="10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3" fontId="5" fillId="4" borderId="3" xfId="2" applyNumberFormat="1" applyFont="1" applyFill="1" applyBorder="1" applyAlignment="1">
      <alignment horizontal="center" vertical="center" wrapText="1"/>
    </xf>
    <xf numFmtId="0" fontId="5" fillId="4" borderId="3" xfId="2" applyFont="1" applyFill="1" applyBorder="1" applyAlignment="1">
      <alignment horizontal="center" vertical="center"/>
    </xf>
    <xf numFmtId="10" fontId="5" fillId="4" borderId="10" xfId="2" applyNumberFormat="1" applyFont="1" applyFill="1" applyBorder="1" applyAlignment="1">
      <alignment horizontal="center" vertical="center"/>
    </xf>
    <xf numFmtId="10" fontId="5" fillId="4" borderId="2" xfId="2" applyNumberFormat="1" applyFont="1" applyFill="1" applyBorder="1" applyAlignment="1">
      <alignment horizontal="center" vertical="center"/>
    </xf>
    <xf numFmtId="10" fontId="5" fillId="4" borderId="3" xfId="2" applyNumberFormat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10" fontId="5" fillId="4" borderId="3" xfId="0" applyNumberFormat="1" applyFont="1" applyFill="1" applyBorder="1" applyAlignment="1">
      <alignment horizontal="center" vertical="center"/>
    </xf>
    <xf numFmtId="0" fontId="5" fillId="0" borderId="3" xfId="2" applyFont="1" applyBorder="1" applyAlignment="1">
      <alignment horizontal="left" vertical="top" wrapText="1"/>
    </xf>
    <xf numFmtId="0" fontId="5" fillId="0" borderId="10" xfId="2" applyFont="1" applyBorder="1" applyAlignment="1">
      <alignment horizontal="left" vertical="top" wrapText="1"/>
    </xf>
    <xf numFmtId="0" fontId="5" fillId="0" borderId="1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49" fontId="5" fillId="0" borderId="9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5" fillId="4" borderId="9" xfId="2" applyFont="1" applyFill="1" applyBorder="1" applyAlignment="1">
      <alignment horizontal="center" vertical="center" wrapText="1"/>
    </xf>
    <xf numFmtId="0" fontId="5" fillId="4" borderId="12" xfId="2" applyFont="1" applyFill="1" applyBorder="1" applyAlignment="1">
      <alignment horizontal="center" vertical="center" wrapText="1"/>
    </xf>
    <xf numFmtId="0" fontId="5" fillId="4" borderId="5" xfId="2" applyFont="1" applyFill="1" applyBorder="1" applyAlignment="1">
      <alignment horizontal="center" vertical="center" wrapText="1"/>
    </xf>
    <xf numFmtId="10" fontId="5" fillId="4" borderId="10" xfId="972" applyNumberFormat="1" applyFont="1" applyFill="1" applyBorder="1" applyAlignment="1">
      <alignment horizontal="center" vertical="center"/>
    </xf>
    <xf numFmtId="10" fontId="5" fillId="4" borderId="2" xfId="972" applyNumberFormat="1" applyFont="1" applyFill="1" applyBorder="1" applyAlignment="1">
      <alignment horizontal="center" vertical="center"/>
    </xf>
    <xf numFmtId="10" fontId="7" fillId="0" borderId="10" xfId="0" applyNumberFormat="1" applyFont="1" applyFill="1" applyBorder="1" applyAlignment="1">
      <alignment horizontal="center" vertical="center"/>
    </xf>
    <xf numFmtId="10" fontId="7" fillId="0" borderId="2" xfId="0" applyNumberFormat="1" applyFont="1" applyFill="1" applyBorder="1" applyAlignment="1">
      <alignment horizontal="center" vertical="center"/>
    </xf>
    <xf numFmtId="10" fontId="7" fillId="4" borderId="10" xfId="1" applyNumberFormat="1" applyFont="1" applyFill="1" applyBorder="1" applyAlignment="1">
      <alignment horizontal="center" vertical="center"/>
    </xf>
    <xf numFmtId="10" fontId="7" fillId="4" borderId="2" xfId="1" applyNumberFormat="1" applyFont="1" applyFill="1" applyBorder="1" applyAlignment="1">
      <alignment horizontal="center" vertical="center"/>
    </xf>
    <xf numFmtId="10" fontId="7" fillId="4" borderId="10" xfId="0" applyNumberFormat="1" applyFont="1" applyFill="1" applyBorder="1" applyAlignment="1">
      <alignment horizontal="center" vertical="center"/>
    </xf>
    <xf numFmtId="10" fontId="7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0" fontId="7" fillId="4" borderId="8" xfId="0" applyNumberFormat="1" applyFont="1" applyFill="1" applyBorder="1" applyAlignment="1">
      <alignment horizontal="center" vertical="center"/>
    </xf>
    <xf numFmtId="10" fontId="7" fillId="4" borderId="6" xfId="0" applyNumberFormat="1" applyFont="1" applyFill="1" applyBorder="1" applyAlignment="1">
      <alignment horizontal="center" vertical="center"/>
    </xf>
    <xf numFmtId="10" fontId="7" fillId="4" borderId="11" xfId="0" applyNumberFormat="1" applyFont="1" applyFill="1" applyBorder="1" applyAlignment="1">
      <alignment horizontal="center" vertical="center"/>
    </xf>
    <xf numFmtId="10" fontId="7" fillId="4" borderId="13" xfId="0" applyNumberFormat="1" applyFont="1" applyFill="1" applyBorder="1" applyAlignment="1">
      <alignment horizontal="center" vertical="center"/>
    </xf>
    <xf numFmtId="10" fontId="7" fillId="4" borderId="0" xfId="0" applyNumberFormat="1" applyFont="1" applyFill="1" applyBorder="1" applyAlignment="1">
      <alignment horizontal="center" vertical="center"/>
    </xf>
    <xf numFmtId="10" fontId="7" fillId="4" borderId="14" xfId="0" applyNumberFormat="1" applyFont="1" applyFill="1" applyBorder="1" applyAlignment="1">
      <alignment horizontal="center" vertical="center"/>
    </xf>
    <xf numFmtId="10" fontId="7" fillId="4" borderId="15" xfId="0" applyNumberFormat="1" applyFont="1" applyFill="1" applyBorder="1" applyAlignment="1">
      <alignment horizontal="center" vertical="center"/>
    </xf>
    <xf numFmtId="10" fontId="7" fillId="4" borderId="7" xfId="0" applyNumberFormat="1" applyFont="1" applyFill="1" applyBorder="1" applyAlignment="1">
      <alignment horizontal="center" vertical="center"/>
    </xf>
    <xf numFmtId="10" fontId="7" fillId="4" borderId="4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10" fontId="7" fillId="0" borderId="8" xfId="0" applyNumberFormat="1" applyFont="1" applyFill="1" applyBorder="1" applyAlignment="1">
      <alignment horizontal="center" vertical="center"/>
    </xf>
    <xf numFmtId="10" fontId="7" fillId="0" borderId="6" xfId="0" applyNumberFormat="1" applyFont="1" applyFill="1" applyBorder="1" applyAlignment="1">
      <alignment horizontal="center" vertical="center"/>
    </xf>
    <xf numFmtId="10" fontId="7" fillId="0" borderId="11" xfId="0" applyNumberFormat="1" applyFont="1" applyFill="1" applyBorder="1" applyAlignment="1">
      <alignment horizontal="center" vertical="center"/>
    </xf>
    <xf numFmtId="10" fontId="7" fillId="0" borderId="13" xfId="0" applyNumberFormat="1" applyFont="1" applyFill="1" applyBorder="1" applyAlignment="1">
      <alignment horizontal="center" vertical="center"/>
    </xf>
    <xf numFmtId="10" fontId="7" fillId="0" borderId="0" xfId="0" applyNumberFormat="1" applyFont="1" applyFill="1" applyBorder="1" applyAlignment="1">
      <alignment horizontal="center" vertical="center"/>
    </xf>
    <xf numFmtId="10" fontId="7" fillId="0" borderId="14" xfId="0" applyNumberFormat="1" applyFont="1" applyFill="1" applyBorder="1" applyAlignment="1">
      <alignment horizontal="center" vertical="center"/>
    </xf>
    <xf numFmtId="10" fontId="7" fillId="0" borderId="15" xfId="0" applyNumberFormat="1" applyFont="1" applyFill="1" applyBorder="1" applyAlignment="1">
      <alignment horizontal="center" vertical="center"/>
    </xf>
    <xf numFmtId="10" fontId="7" fillId="0" borderId="7" xfId="0" applyNumberFormat="1" applyFont="1" applyFill="1" applyBorder="1" applyAlignment="1">
      <alignment horizontal="center" vertical="center"/>
    </xf>
    <xf numFmtId="10" fontId="7" fillId="0" borderId="4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31" fillId="0" borderId="0" xfId="0" applyFont="1" applyAlignment="1">
      <alignment horizont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6" fillId="4" borderId="3" xfId="2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10" fontId="5" fillId="2" borderId="3" xfId="0" applyNumberFormat="1" applyFont="1" applyFill="1" applyBorder="1" applyAlignment="1">
      <alignment horizontal="center" vertical="center"/>
    </xf>
    <xf numFmtId="10" fontId="5" fillId="2" borderId="10" xfId="0" applyNumberFormat="1" applyFont="1" applyFill="1" applyBorder="1" applyAlignment="1">
      <alignment horizontal="center" vertical="center"/>
    </xf>
    <xf numFmtId="10" fontId="5" fillId="2" borderId="1" xfId="0" applyNumberFormat="1" applyFont="1" applyFill="1" applyBorder="1" applyAlignment="1">
      <alignment horizontal="center" vertical="center"/>
    </xf>
    <xf numFmtId="10" fontId="5" fillId="2" borderId="2" xfId="0" applyNumberFormat="1" applyFont="1" applyFill="1" applyBorder="1" applyAlignment="1">
      <alignment horizontal="center" vertical="center"/>
    </xf>
    <xf numFmtId="17" fontId="5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37" fillId="2" borderId="3" xfId="0" applyFont="1" applyFill="1" applyBorder="1" applyAlignment="1">
      <alignment horizontal="left" vertical="top" wrapText="1"/>
    </xf>
    <xf numFmtId="0" fontId="41" fillId="2" borderId="3" xfId="0" applyFont="1" applyFill="1" applyBorder="1" applyAlignment="1">
      <alignment horizontal="left" vertical="top" wrapText="1"/>
    </xf>
    <xf numFmtId="0" fontId="37" fillId="0" borderId="10" xfId="0" applyFont="1" applyBorder="1" applyAlignment="1">
      <alignment horizontal="left" vertical="top" wrapText="1"/>
    </xf>
    <xf numFmtId="0" fontId="37" fillId="0" borderId="1" xfId="0" applyFont="1" applyBorder="1" applyAlignment="1">
      <alignment horizontal="left" vertical="top" wrapText="1"/>
    </xf>
    <xf numFmtId="0" fontId="37" fillId="0" borderId="2" xfId="0" applyFont="1" applyBorder="1" applyAlignment="1">
      <alignment horizontal="left" vertical="top" wrapText="1"/>
    </xf>
    <xf numFmtId="10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0" fontId="6" fillId="3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/>
    </xf>
    <xf numFmtId="17" fontId="5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2" fillId="2" borderId="3" xfId="2" applyFont="1" applyFill="1" applyBorder="1" applyAlignment="1">
      <alignment horizontal="center" vertical="center" wrapText="1"/>
    </xf>
    <xf numFmtId="0" fontId="32" fillId="2" borderId="3" xfId="2" applyFont="1" applyFill="1" applyBorder="1"/>
    <xf numFmtId="10" fontId="32" fillId="2" borderId="3" xfId="2" applyNumberFormat="1" applyFont="1" applyFill="1" applyBorder="1" applyAlignment="1">
      <alignment horizontal="center" vertical="center"/>
    </xf>
    <xf numFmtId="0" fontId="32" fillId="2" borderId="8" xfId="2" applyFont="1" applyFill="1" applyBorder="1" applyAlignment="1">
      <alignment horizontal="center" vertical="center"/>
    </xf>
    <xf numFmtId="0" fontId="32" fillId="2" borderId="6" xfId="2" applyFont="1" applyFill="1" applyBorder="1" applyAlignment="1">
      <alignment horizontal="center" vertical="center"/>
    </xf>
    <xf numFmtId="0" fontId="32" fillId="2" borderId="11" xfId="2" applyFont="1" applyFill="1" applyBorder="1" applyAlignment="1">
      <alignment horizontal="center" vertical="center"/>
    </xf>
    <xf numFmtId="49" fontId="32" fillId="2" borderId="3" xfId="2" applyNumberFormat="1" applyFont="1" applyFill="1" applyBorder="1" applyAlignment="1">
      <alignment horizontal="center" vertical="center"/>
    </xf>
    <xf numFmtId="49" fontId="32" fillId="2" borderId="3" xfId="2" applyNumberFormat="1" applyFont="1" applyFill="1" applyBorder="1" applyAlignment="1">
      <alignment horizontal="center" vertical="center"/>
    </xf>
    <xf numFmtId="10" fontId="32" fillId="2" borderId="3" xfId="972" applyNumberFormat="1" applyFont="1" applyFill="1" applyBorder="1" applyAlignment="1">
      <alignment horizontal="center" vertical="center"/>
    </xf>
    <xf numFmtId="0" fontId="32" fillId="2" borderId="13" xfId="2" applyFont="1" applyFill="1" applyBorder="1" applyAlignment="1">
      <alignment horizontal="center" vertical="center"/>
    </xf>
    <xf numFmtId="0" fontId="32" fillId="2" borderId="0" xfId="2" applyFont="1" applyFill="1" applyBorder="1" applyAlignment="1">
      <alignment horizontal="center" vertical="center"/>
    </xf>
    <xf numFmtId="0" fontId="32" fillId="2" borderId="14" xfId="2" applyFont="1" applyFill="1" applyBorder="1" applyAlignment="1">
      <alignment horizontal="center" vertical="center"/>
    </xf>
    <xf numFmtId="0" fontId="32" fillId="2" borderId="15" xfId="2" applyFont="1" applyFill="1" applyBorder="1" applyAlignment="1">
      <alignment horizontal="center" vertical="center"/>
    </xf>
    <xf numFmtId="0" fontId="32" fillId="2" borderId="7" xfId="2" applyFont="1" applyFill="1" applyBorder="1" applyAlignment="1">
      <alignment horizontal="center" vertical="center"/>
    </xf>
    <xf numFmtId="0" fontId="32" fillId="2" borderId="4" xfId="2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vertical="center"/>
    </xf>
    <xf numFmtId="10" fontId="32" fillId="0" borderId="10" xfId="0" applyNumberFormat="1" applyFont="1" applyFill="1" applyBorder="1" applyAlignment="1">
      <alignment horizontal="center" vertical="center"/>
    </xf>
    <xf numFmtId="10" fontId="32" fillId="0" borderId="2" xfId="0" applyNumberFormat="1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15" xfId="0" applyFont="1" applyFill="1" applyBorder="1" applyAlignment="1">
      <alignment horizontal="center" vertical="center" wrapText="1"/>
    </xf>
  </cellXfs>
  <cellStyles count="1050">
    <cellStyle name="20% - Акцент1 10" xfId="3"/>
    <cellStyle name="20% - Акцент1 11" xfId="4"/>
    <cellStyle name="20% - Акцент1 12" xfId="5"/>
    <cellStyle name="20% - Акцент1 13" xfId="6"/>
    <cellStyle name="20% - Акцент1 14" xfId="7"/>
    <cellStyle name="20% - Акцент1 15" xfId="8"/>
    <cellStyle name="20% - Акцент1 16" xfId="9"/>
    <cellStyle name="20% - Акцент1 17" xfId="10"/>
    <cellStyle name="20% - Акцент1 18" xfId="11"/>
    <cellStyle name="20% - Акцент1 19" xfId="12"/>
    <cellStyle name="20% - Акцент1 2" xfId="13"/>
    <cellStyle name="20% - Акцент1 2 2" xfId="14"/>
    <cellStyle name="20% - Акцент1 20" xfId="15"/>
    <cellStyle name="20% - Акцент1 21" xfId="16"/>
    <cellStyle name="20% - Акцент1 22" xfId="17"/>
    <cellStyle name="20% - Акцент1 23" xfId="18"/>
    <cellStyle name="20% - Акцент1 24" xfId="19"/>
    <cellStyle name="20% - Акцент1 3" xfId="20"/>
    <cellStyle name="20% - Акцент1 4" xfId="21"/>
    <cellStyle name="20% - Акцент1 5" xfId="22"/>
    <cellStyle name="20% - Акцент1 6" xfId="23"/>
    <cellStyle name="20% - Акцент1 7" xfId="24"/>
    <cellStyle name="20% - Акцент1 8" xfId="25"/>
    <cellStyle name="20% - Акцент1 9" xfId="26"/>
    <cellStyle name="20% - Акцент2 10" xfId="27"/>
    <cellStyle name="20% - Акцент2 11" xfId="28"/>
    <cellStyle name="20% - Акцент2 12" xfId="29"/>
    <cellStyle name="20% - Акцент2 13" xfId="30"/>
    <cellStyle name="20% - Акцент2 14" xfId="31"/>
    <cellStyle name="20% - Акцент2 15" xfId="32"/>
    <cellStyle name="20% - Акцент2 16" xfId="33"/>
    <cellStyle name="20% - Акцент2 17" xfId="34"/>
    <cellStyle name="20% - Акцент2 18" xfId="35"/>
    <cellStyle name="20% - Акцент2 19" xfId="36"/>
    <cellStyle name="20% - Акцент2 2" xfId="37"/>
    <cellStyle name="20% - Акцент2 2 2" xfId="38"/>
    <cellStyle name="20% - Акцент2 20" xfId="39"/>
    <cellStyle name="20% - Акцент2 21" xfId="40"/>
    <cellStyle name="20% - Акцент2 22" xfId="41"/>
    <cellStyle name="20% - Акцент2 23" xfId="42"/>
    <cellStyle name="20% - Акцент2 24" xfId="43"/>
    <cellStyle name="20% - Акцент2 3" xfId="44"/>
    <cellStyle name="20% - Акцент2 4" xfId="45"/>
    <cellStyle name="20% - Акцент2 5" xfId="46"/>
    <cellStyle name="20% - Акцент2 6" xfId="47"/>
    <cellStyle name="20% - Акцент2 7" xfId="48"/>
    <cellStyle name="20% - Акцент2 8" xfId="49"/>
    <cellStyle name="20% - Акцент2 9" xfId="50"/>
    <cellStyle name="20% - Акцент3 10" xfId="51"/>
    <cellStyle name="20% - Акцент3 11" xfId="52"/>
    <cellStyle name="20% - Акцент3 12" xfId="53"/>
    <cellStyle name="20% - Акцент3 13" xfId="54"/>
    <cellStyle name="20% - Акцент3 14" xfId="55"/>
    <cellStyle name="20% - Акцент3 15" xfId="56"/>
    <cellStyle name="20% - Акцент3 16" xfId="57"/>
    <cellStyle name="20% - Акцент3 17" xfId="58"/>
    <cellStyle name="20% - Акцент3 18" xfId="59"/>
    <cellStyle name="20% - Акцент3 19" xfId="60"/>
    <cellStyle name="20% - Акцент3 2" xfId="61"/>
    <cellStyle name="20% - Акцент3 2 2" xfId="62"/>
    <cellStyle name="20% - Акцент3 20" xfId="63"/>
    <cellStyle name="20% - Акцент3 21" xfId="64"/>
    <cellStyle name="20% - Акцент3 22" xfId="65"/>
    <cellStyle name="20% - Акцент3 23" xfId="66"/>
    <cellStyle name="20% - Акцент3 24" xfId="67"/>
    <cellStyle name="20% - Акцент3 3" xfId="68"/>
    <cellStyle name="20% - Акцент3 4" xfId="69"/>
    <cellStyle name="20% - Акцент3 5" xfId="70"/>
    <cellStyle name="20% - Акцент3 6" xfId="71"/>
    <cellStyle name="20% - Акцент3 7" xfId="72"/>
    <cellStyle name="20% - Акцент3 8" xfId="73"/>
    <cellStyle name="20% - Акцент3 9" xfId="74"/>
    <cellStyle name="20% - Акцент4 10" xfId="75"/>
    <cellStyle name="20% - Акцент4 11" xfId="76"/>
    <cellStyle name="20% - Акцент4 12" xfId="77"/>
    <cellStyle name="20% - Акцент4 13" xfId="78"/>
    <cellStyle name="20% - Акцент4 14" xfId="79"/>
    <cellStyle name="20% - Акцент4 15" xfId="80"/>
    <cellStyle name="20% - Акцент4 16" xfId="81"/>
    <cellStyle name="20% - Акцент4 17" xfId="82"/>
    <cellStyle name="20% - Акцент4 18" xfId="83"/>
    <cellStyle name="20% - Акцент4 19" xfId="84"/>
    <cellStyle name="20% - Акцент4 2" xfId="85"/>
    <cellStyle name="20% - Акцент4 2 2" xfId="86"/>
    <cellStyle name="20% - Акцент4 20" xfId="87"/>
    <cellStyle name="20% - Акцент4 21" xfId="88"/>
    <cellStyle name="20% - Акцент4 22" xfId="89"/>
    <cellStyle name="20% - Акцент4 23" xfId="90"/>
    <cellStyle name="20% - Акцент4 24" xfId="91"/>
    <cellStyle name="20% - Акцент4 3" xfId="92"/>
    <cellStyle name="20% - Акцент4 4" xfId="93"/>
    <cellStyle name="20% - Акцент4 5" xfId="94"/>
    <cellStyle name="20% - Акцент4 6" xfId="95"/>
    <cellStyle name="20% - Акцент4 7" xfId="96"/>
    <cellStyle name="20% - Акцент4 8" xfId="97"/>
    <cellStyle name="20% - Акцент4 9" xfId="98"/>
    <cellStyle name="20% - Акцент5 10" xfId="99"/>
    <cellStyle name="20% - Акцент5 11" xfId="100"/>
    <cellStyle name="20% - Акцент5 12" xfId="101"/>
    <cellStyle name="20% - Акцент5 13" xfId="102"/>
    <cellStyle name="20% - Акцент5 14" xfId="103"/>
    <cellStyle name="20% - Акцент5 15" xfId="104"/>
    <cellStyle name="20% - Акцент5 16" xfId="105"/>
    <cellStyle name="20% - Акцент5 17" xfId="106"/>
    <cellStyle name="20% - Акцент5 18" xfId="107"/>
    <cellStyle name="20% - Акцент5 19" xfId="108"/>
    <cellStyle name="20% - Акцент5 2" xfId="109"/>
    <cellStyle name="20% - Акцент5 2 2" xfId="110"/>
    <cellStyle name="20% - Акцент5 20" xfId="111"/>
    <cellStyle name="20% - Акцент5 21" xfId="112"/>
    <cellStyle name="20% - Акцент5 22" xfId="113"/>
    <cellStyle name="20% - Акцент5 23" xfId="114"/>
    <cellStyle name="20% - Акцент5 24" xfId="115"/>
    <cellStyle name="20% - Акцент5 3" xfId="116"/>
    <cellStyle name="20% - Акцент5 4" xfId="117"/>
    <cellStyle name="20% - Акцент5 5" xfId="118"/>
    <cellStyle name="20% - Акцент5 6" xfId="119"/>
    <cellStyle name="20% - Акцент5 7" xfId="120"/>
    <cellStyle name="20% - Акцент5 8" xfId="121"/>
    <cellStyle name="20% - Акцент5 9" xfId="122"/>
    <cellStyle name="20% - Акцент6 10" xfId="123"/>
    <cellStyle name="20% - Акцент6 11" xfId="124"/>
    <cellStyle name="20% - Акцент6 12" xfId="125"/>
    <cellStyle name="20% - Акцент6 13" xfId="126"/>
    <cellStyle name="20% - Акцент6 14" xfId="127"/>
    <cellStyle name="20% - Акцент6 15" xfId="128"/>
    <cellStyle name="20% - Акцент6 16" xfId="129"/>
    <cellStyle name="20% - Акцент6 17" xfId="130"/>
    <cellStyle name="20% - Акцент6 18" xfId="131"/>
    <cellStyle name="20% - Акцент6 19" xfId="132"/>
    <cellStyle name="20% - Акцент6 2" xfId="133"/>
    <cellStyle name="20% - Акцент6 2 2" xfId="134"/>
    <cellStyle name="20% - Акцент6 20" xfId="135"/>
    <cellStyle name="20% - Акцент6 21" xfId="136"/>
    <cellStyle name="20% - Акцент6 22" xfId="137"/>
    <cellStyle name="20% - Акцент6 23" xfId="138"/>
    <cellStyle name="20% - Акцент6 24" xfId="139"/>
    <cellStyle name="20% - Акцент6 3" xfId="140"/>
    <cellStyle name="20% - Акцент6 4" xfId="141"/>
    <cellStyle name="20% - Акцент6 5" xfId="142"/>
    <cellStyle name="20% - Акцент6 6" xfId="143"/>
    <cellStyle name="20% - Акцент6 7" xfId="144"/>
    <cellStyle name="20% - Акцент6 8" xfId="145"/>
    <cellStyle name="20% - Акцент6 9" xfId="146"/>
    <cellStyle name="40% - Акцент1 10" xfId="147"/>
    <cellStyle name="40% - Акцент1 11" xfId="148"/>
    <cellStyle name="40% - Акцент1 12" xfId="149"/>
    <cellStyle name="40% - Акцент1 13" xfId="150"/>
    <cellStyle name="40% - Акцент1 14" xfId="151"/>
    <cellStyle name="40% - Акцент1 15" xfId="152"/>
    <cellStyle name="40% - Акцент1 16" xfId="153"/>
    <cellStyle name="40% - Акцент1 17" xfId="154"/>
    <cellStyle name="40% - Акцент1 18" xfId="155"/>
    <cellStyle name="40% - Акцент1 19" xfId="156"/>
    <cellStyle name="40% - Акцент1 2" xfId="157"/>
    <cellStyle name="40% - Акцент1 2 2" xfId="158"/>
    <cellStyle name="40% - Акцент1 20" xfId="159"/>
    <cellStyle name="40% - Акцент1 21" xfId="160"/>
    <cellStyle name="40% - Акцент1 22" xfId="161"/>
    <cellStyle name="40% - Акцент1 23" xfId="162"/>
    <cellStyle name="40% - Акцент1 24" xfId="163"/>
    <cellStyle name="40% - Акцент1 3" xfId="164"/>
    <cellStyle name="40% - Акцент1 4" xfId="165"/>
    <cellStyle name="40% - Акцент1 5" xfId="166"/>
    <cellStyle name="40% - Акцент1 6" xfId="167"/>
    <cellStyle name="40% - Акцент1 7" xfId="168"/>
    <cellStyle name="40% - Акцент1 8" xfId="169"/>
    <cellStyle name="40% - Акцент1 9" xfId="170"/>
    <cellStyle name="40% - Акцент2 10" xfId="171"/>
    <cellStyle name="40% - Акцент2 11" xfId="172"/>
    <cellStyle name="40% - Акцент2 12" xfId="173"/>
    <cellStyle name="40% - Акцент2 13" xfId="174"/>
    <cellStyle name="40% - Акцент2 14" xfId="175"/>
    <cellStyle name="40% - Акцент2 15" xfId="176"/>
    <cellStyle name="40% - Акцент2 16" xfId="177"/>
    <cellStyle name="40% - Акцент2 17" xfId="178"/>
    <cellStyle name="40% - Акцент2 18" xfId="179"/>
    <cellStyle name="40% - Акцент2 19" xfId="180"/>
    <cellStyle name="40% - Акцент2 2" xfId="181"/>
    <cellStyle name="40% - Акцент2 2 2" xfId="182"/>
    <cellStyle name="40% - Акцент2 20" xfId="183"/>
    <cellStyle name="40% - Акцент2 21" xfId="184"/>
    <cellStyle name="40% - Акцент2 22" xfId="185"/>
    <cellStyle name="40% - Акцент2 23" xfId="186"/>
    <cellStyle name="40% - Акцент2 24" xfId="187"/>
    <cellStyle name="40% - Акцент2 3" xfId="188"/>
    <cellStyle name="40% - Акцент2 4" xfId="189"/>
    <cellStyle name="40% - Акцент2 5" xfId="190"/>
    <cellStyle name="40% - Акцент2 6" xfId="191"/>
    <cellStyle name="40% - Акцент2 7" xfId="192"/>
    <cellStyle name="40% - Акцент2 8" xfId="193"/>
    <cellStyle name="40% - Акцент2 9" xfId="194"/>
    <cellStyle name="40% - Акцент3 10" xfId="195"/>
    <cellStyle name="40% - Акцент3 11" xfId="196"/>
    <cellStyle name="40% - Акцент3 12" xfId="197"/>
    <cellStyle name="40% - Акцент3 13" xfId="198"/>
    <cellStyle name="40% - Акцент3 14" xfId="199"/>
    <cellStyle name="40% - Акцент3 15" xfId="200"/>
    <cellStyle name="40% - Акцент3 16" xfId="201"/>
    <cellStyle name="40% - Акцент3 17" xfId="202"/>
    <cellStyle name="40% - Акцент3 18" xfId="203"/>
    <cellStyle name="40% - Акцент3 19" xfId="204"/>
    <cellStyle name="40% - Акцент3 2" xfId="205"/>
    <cellStyle name="40% - Акцент3 2 2" xfId="206"/>
    <cellStyle name="40% - Акцент3 20" xfId="207"/>
    <cellStyle name="40% - Акцент3 21" xfId="208"/>
    <cellStyle name="40% - Акцент3 22" xfId="209"/>
    <cellStyle name="40% - Акцент3 23" xfId="210"/>
    <cellStyle name="40% - Акцент3 24" xfId="211"/>
    <cellStyle name="40% - Акцент3 3" xfId="212"/>
    <cellStyle name="40% - Акцент3 4" xfId="213"/>
    <cellStyle name="40% - Акцент3 5" xfId="214"/>
    <cellStyle name="40% - Акцент3 6" xfId="215"/>
    <cellStyle name="40% - Акцент3 7" xfId="216"/>
    <cellStyle name="40% - Акцент3 8" xfId="217"/>
    <cellStyle name="40% - Акцент3 9" xfId="218"/>
    <cellStyle name="40% - Акцент4 10" xfId="219"/>
    <cellStyle name="40% - Акцент4 11" xfId="220"/>
    <cellStyle name="40% - Акцент4 12" xfId="221"/>
    <cellStyle name="40% - Акцент4 13" xfId="222"/>
    <cellStyle name="40% - Акцент4 14" xfId="223"/>
    <cellStyle name="40% - Акцент4 15" xfId="224"/>
    <cellStyle name="40% - Акцент4 16" xfId="225"/>
    <cellStyle name="40% - Акцент4 17" xfId="226"/>
    <cellStyle name="40% - Акцент4 18" xfId="227"/>
    <cellStyle name="40% - Акцент4 19" xfId="228"/>
    <cellStyle name="40% - Акцент4 2" xfId="229"/>
    <cellStyle name="40% - Акцент4 2 2" xfId="230"/>
    <cellStyle name="40% - Акцент4 20" xfId="231"/>
    <cellStyle name="40% - Акцент4 21" xfId="232"/>
    <cellStyle name="40% - Акцент4 22" xfId="233"/>
    <cellStyle name="40% - Акцент4 23" xfId="234"/>
    <cellStyle name="40% - Акцент4 24" xfId="235"/>
    <cellStyle name="40% - Акцент4 3" xfId="236"/>
    <cellStyle name="40% - Акцент4 4" xfId="237"/>
    <cellStyle name="40% - Акцент4 5" xfId="238"/>
    <cellStyle name="40% - Акцент4 6" xfId="239"/>
    <cellStyle name="40% - Акцент4 7" xfId="240"/>
    <cellStyle name="40% - Акцент4 8" xfId="241"/>
    <cellStyle name="40% - Акцент4 9" xfId="242"/>
    <cellStyle name="40% - Акцент5 10" xfId="243"/>
    <cellStyle name="40% - Акцент5 11" xfId="244"/>
    <cellStyle name="40% - Акцент5 12" xfId="245"/>
    <cellStyle name="40% - Акцент5 13" xfId="246"/>
    <cellStyle name="40% - Акцент5 14" xfId="247"/>
    <cellStyle name="40% - Акцент5 15" xfId="248"/>
    <cellStyle name="40% - Акцент5 16" xfId="249"/>
    <cellStyle name="40% - Акцент5 17" xfId="250"/>
    <cellStyle name="40% - Акцент5 18" xfId="251"/>
    <cellStyle name="40% - Акцент5 19" xfId="252"/>
    <cellStyle name="40% - Акцент5 2" xfId="253"/>
    <cellStyle name="40% - Акцент5 2 2" xfId="254"/>
    <cellStyle name="40% - Акцент5 20" xfId="255"/>
    <cellStyle name="40% - Акцент5 21" xfId="256"/>
    <cellStyle name="40% - Акцент5 22" xfId="257"/>
    <cellStyle name="40% - Акцент5 23" xfId="258"/>
    <cellStyle name="40% - Акцент5 24" xfId="259"/>
    <cellStyle name="40% - Акцент5 3" xfId="260"/>
    <cellStyle name="40% - Акцент5 4" xfId="261"/>
    <cellStyle name="40% - Акцент5 5" xfId="262"/>
    <cellStyle name="40% - Акцент5 6" xfId="263"/>
    <cellStyle name="40% - Акцент5 7" xfId="264"/>
    <cellStyle name="40% - Акцент5 8" xfId="265"/>
    <cellStyle name="40% - Акцент5 9" xfId="266"/>
    <cellStyle name="40% - Акцент6 10" xfId="267"/>
    <cellStyle name="40% - Акцент6 11" xfId="268"/>
    <cellStyle name="40% - Акцент6 12" xfId="269"/>
    <cellStyle name="40% - Акцент6 13" xfId="270"/>
    <cellStyle name="40% - Акцент6 14" xfId="271"/>
    <cellStyle name="40% - Акцент6 15" xfId="272"/>
    <cellStyle name="40% - Акцент6 16" xfId="273"/>
    <cellStyle name="40% - Акцент6 17" xfId="274"/>
    <cellStyle name="40% - Акцент6 18" xfId="275"/>
    <cellStyle name="40% - Акцент6 19" xfId="276"/>
    <cellStyle name="40% - Акцент6 2" xfId="277"/>
    <cellStyle name="40% - Акцент6 2 2" xfId="278"/>
    <cellStyle name="40% - Акцент6 20" xfId="279"/>
    <cellStyle name="40% - Акцент6 21" xfId="280"/>
    <cellStyle name="40% - Акцент6 22" xfId="281"/>
    <cellStyle name="40% - Акцент6 23" xfId="282"/>
    <cellStyle name="40% - Акцент6 24" xfId="283"/>
    <cellStyle name="40% - Акцент6 3" xfId="284"/>
    <cellStyle name="40% - Акцент6 4" xfId="285"/>
    <cellStyle name="40% - Акцент6 5" xfId="286"/>
    <cellStyle name="40% - Акцент6 6" xfId="287"/>
    <cellStyle name="40% - Акцент6 7" xfId="288"/>
    <cellStyle name="40% - Акцент6 8" xfId="289"/>
    <cellStyle name="40% - Акцент6 9" xfId="290"/>
    <cellStyle name="60% - Акцент1 10" xfId="291"/>
    <cellStyle name="60% - Акцент1 11" xfId="292"/>
    <cellStyle name="60% - Акцент1 12" xfId="293"/>
    <cellStyle name="60% - Акцент1 13" xfId="294"/>
    <cellStyle name="60% - Акцент1 14" xfId="295"/>
    <cellStyle name="60% - Акцент1 15" xfId="296"/>
    <cellStyle name="60% - Акцент1 16" xfId="297"/>
    <cellStyle name="60% - Акцент1 17" xfId="298"/>
    <cellStyle name="60% - Акцент1 18" xfId="299"/>
    <cellStyle name="60% - Акцент1 19" xfId="300"/>
    <cellStyle name="60% - Акцент1 2" xfId="301"/>
    <cellStyle name="60% - Акцент1 2 2" xfId="302"/>
    <cellStyle name="60% - Акцент1 20" xfId="303"/>
    <cellStyle name="60% - Акцент1 21" xfId="304"/>
    <cellStyle name="60% - Акцент1 22" xfId="305"/>
    <cellStyle name="60% - Акцент1 23" xfId="306"/>
    <cellStyle name="60% - Акцент1 24" xfId="307"/>
    <cellStyle name="60% - Акцент1 3" xfId="308"/>
    <cellStyle name="60% - Акцент1 4" xfId="309"/>
    <cellStyle name="60% - Акцент1 5" xfId="310"/>
    <cellStyle name="60% - Акцент1 6" xfId="311"/>
    <cellStyle name="60% - Акцент1 7" xfId="312"/>
    <cellStyle name="60% - Акцент1 8" xfId="313"/>
    <cellStyle name="60% - Акцент1 9" xfId="314"/>
    <cellStyle name="60% - Акцент2 10" xfId="315"/>
    <cellStyle name="60% - Акцент2 11" xfId="316"/>
    <cellStyle name="60% - Акцент2 12" xfId="317"/>
    <cellStyle name="60% - Акцент2 13" xfId="318"/>
    <cellStyle name="60% - Акцент2 14" xfId="319"/>
    <cellStyle name="60% - Акцент2 15" xfId="320"/>
    <cellStyle name="60% - Акцент2 16" xfId="321"/>
    <cellStyle name="60% - Акцент2 17" xfId="322"/>
    <cellStyle name="60% - Акцент2 18" xfId="323"/>
    <cellStyle name="60% - Акцент2 19" xfId="324"/>
    <cellStyle name="60% - Акцент2 2" xfId="325"/>
    <cellStyle name="60% - Акцент2 2 2" xfId="326"/>
    <cellStyle name="60% - Акцент2 20" xfId="327"/>
    <cellStyle name="60% - Акцент2 21" xfId="328"/>
    <cellStyle name="60% - Акцент2 22" xfId="329"/>
    <cellStyle name="60% - Акцент2 23" xfId="330"/>
    <cellStyle name="60% - Акцент2 24" xfId="331"/>
    <cellStyle name="60% - Акцент2 3" xfId="332"/>
    <cellStyle name="60% - Акцент2 4" xfId="333"/>
    <cellStyle name="60% - Акцент2 5" xfId="334"/>
    <cellStyle name="60% - Акцент2 6" xfId="335"/>
    <cellStyle name="60% - Акцент2 7" xfId="336"/>
    <cellStyle name="60% - Акцент2 8" xfId="337"/>
    <cellStyle name="60% - Акцент2 9" xfId="338"/>
    <cellStyle name="60% - Акцент3 10" xfId="339"/>
    <cellStyle name="60% - Акцент3 11" xfId="340"/>
    <cellStyle name="60% - Акцент3 12" xfId="341"/>
    <cellStyle name="60% - Акцент3 13" xfId="342"/>
    <cellStyle name="60% - Акцент3 14" xfId="343"/>
    <cellStyle name="60% - Акцент3 15" xfId="344"/>
    <cellStyle name="60% - Акцент3 16" xfId="345"/>
    <cellStyle name="60% - Акцент3 17" xfId="346"/>
    <cellStyle name="60% - Акцент3 18" xfId="347"/>
    <cellStyle name="60% - Акцент3 19" xfId="348"/>
    <cellStyle name="60% - Акцент3 2" xfId="349"/>
    <cellStyle name="60% - Акцент3 2 2" xfId="350"/>
    <cellStyle name="60% - Акцент3 20" xfId="351"/>
    <cellStyle name="60% - Акцент3 21" xfId="352"/>
    <cellStyle name="60% - Акцент3 22" xfId="353"/>
    <cellStyle name="60% - Акцент3 23" xfId="354"/>
    <cellStyle name="60% - Акцент3 24" xfId="355"/>
    <cellStyle name="60% - Акцент3 3" xfId="356"/>
    <cellStyle name="60% - Акцент3 4" xfId="357"/>
    <cellStyle name="60% - Акцент3 5" xfId="358"/>
    <cellStyle name="60% - Акцент3 6" xfId="359"/>
    <cellStyle name="60% - Акцент3 7" xfId="360"/>
    <cellStyle name="60% - Акцент3 8" xfId="361"/>
    <cellStyle name="60% - Акцент3 9" xfId="362"/>
    <cellStyle name="60% - Акцент4 10" xfId="363"/>
    <cellStyle name="60% - Акцент4 11" xfId="364"/>
    <cellStyle name="60% - Акцент4 12" xfId="365"/>
    <cellStyle name="60% - Акцент4 13" xfId="366"/>
    <cellStyle name="60% - Акцент4 14" xfId="367"/>
    <cellStyle name="60% - Акцент4 15" xfId="368"/>
    <cellStyle name="60% - Акцент4 16" xfId="369"/>
    <cellStyle name="60% - Акцент4 17" xfId="370"/>
    <cellStyle name="60% - Акцент4 18" xfId="371"/>
    <cellStyle name="60% - Акцент4 19" xfId="372"/>
    <cellStyle name="60% - Акцент4 2" xfId="373"/>
    <cellStyle name="60% - Акцент4 2 2" xfId="374"/>
    <cellStyle name="60% - Акцент4 20" xfId="375"/>
    <cellStyle name="60% - Акцент4 21" xfId="376"/>
    <cellStyle name="60% - Акцент4 22" xfId="377"/>
    <cellStyle name="60% - Акцент4 23" xfId="378"/>
    <cellStyle name="60% - Акцент4 24" xfId="379"/>
    <cellStyle name="60% - Акцент4 3" xfId="380"/>
    <cellStyle name="60% - Акцент4 4" xfId="381"/>
    <cellStyle name="60% - Акцент4 5" xfId="382"/>
    <cellStyle name="60% - Акцент4 6" xfId="383"/>
    <cellStyle name="60% - Акцент4 7" xfId="384"/>
    <cellStyle name="60% - Акцент4 8" xfId="385"/>
    <cellStyle name="60% - Акцент4 9" xfId="386"/>
    <cellStyle name="60% - Акцент5 10" xfId="387"/>
    <cellStyle name="60% - Акцент5 11" xfId="388"/>
    <cellStyle name="60% - Акцент5 12" xfId="389"/>
    <cellStyle name="60% - Акцент5 13" xfId="390"/>
    <cellStyle name="60% - Акцент5 14" xfId="391"/>
    <cellStyle name="60% - Акцент5 15" xfId="392"/>
    <cellStyle name="60% - Акцент5 16" xfId="393"/>
    <cellStyle name="60% - Акцент5 17" xfId="394"/>
    <cellStyle name="60% - Акцент5 18" xfId="395"/>
    <cellStyle name="60% - Акцент5 19" xfId="396"/>
    <cellStyle name="60% - Акцент5 2" xfId="397"/>
    <cellStyle name="60% - Акцент5 2 2" xfId="398"/>
    <cellStyle name="60% - Акцент5 20" xfId="399"/>
    <cellStyle name="60% - Акцент5 21" xfId="400"/>
    <cellStyle name="60% - Акцент5 22" xfId="401"/>
    <cellStyle name="60% - Акцент5 23" xfId="402"/>
    <cellStyle name="60% - Акцент5 24" xfId="403"/>
    <cellStyle name="60% - Акцент5 3" xfId="404"/>
    <cellStyle name="60% - Акцент5 4" xfId="405"/>
    <cellStyle name="60% - Акцент5 5" xfId="406"/>
    <cellStyle name="60% - Акцент5 6" xfId="407"/>
    <cellStyle name="60% - Акцент5 7" xfId="408"/>
    <cellStyle name="60% - Акцент5 8" xfId="409"/>
    <cellStyle name="60% - Акцент5 9" xfId="410"/>
    <cellStyle name="60% - Акцент6 10" xfId="411"/>
    <cellStyle name="60% - Акцент6 11" xfId="412"/>
    <cellStyle name="60% - Акцент6 12" xfId="413"/>
    <cellStyle name="60% - Акцент6 13" xfId="414"/>
    <cellStyle name="60% - Акцент6 14" xfId="415"/>
    <cellStyle name="60% - Акцент6 15" xfId="416"/>
    <cellStyle name="60% - Акцент6 16" xfId="417"/>
    <cellStyle name="60% - Акцент6 17" xfId="418"/>
    <cellStyle name="60% - Акцент6 18" xfId="419"/>
    <cellStyle name="60% - Акцент6 19" xfId="420"/>
    <cellStyle name="60% - Акцент6 2" xfId="421"/>
    <cellStyle name="60% - Акцент6 2 2" xfId="422"/>
    <cellStyle name="60% - Акцент6 20" xfId="423"/>
    <cellStyle name="60% - Акцент6 21" xfId="424"/>
    <cellStyle name="60% - Акцент6 22" xfId="425"/>
    <cellStyle name="60% - Акцент6 23" xfId="426"/>
    <cellStyle name="60% - Акцент6 24" xfId="427"/>
    <cellStyle name="60% - Акцент6 3" xfId="428"/>
    <cellStyle name="60% - Акцент6 4" xfId="429"/>
    <cellStyle name="60% - Акцент6 5" xfId="430"/>
    <cellStyle name="60% - Акцент6 6" xfId="431"/>
    <cellStyle name="60% - Акцент6 7" xfId="432"/>
    <cellStyle name="60% - Акцент6 8" xfId="433"/>
    <cellStyle name="60% - Акцент6 9" xfId="434"/>
    <cellStyle name="Акцент1 10" xfId="435"/>
    <cellStyle name="Акцент1 11" xfId="436"/>
    <cellStyle name="Акцент1 12" xfId="437"/>
    <cellStyle name="Акцент1 13" xfId="438"/>
    <cellStyle name="Акцент1 14" xfId="439"/>
    <cellStyle name="Акцент1 15" xfId="440"/>
    <cellStyle name="Акцент1 16" xfId="441"/>
    <cellStyle name="Акцент1 17" xfId="442"/>
    <cellStyle name="Акцент1 18" xfId="443"/>
    <cellStyle name="Акцент1 19" xfId="444"/>
    <cellStyle name="Акцент1 2" xfId="445"/>
    <cellStyle name="Акцент1 2 2" xfId="446"/>
    <cellStyle name="Акцент1 20" xfId="447"/>
    <cellStyle name="Акцент1 21" xfId="448"/>
    <cellStyle name="Акцент1 22" xfId="449"/>
    <cellStyle name="Акцент1 23" xfId="450"/>
    <cellStyle name="Акцент1 24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12" xfId="461"/>
    <cellStyle name="Акцент2 13" xfId="462"/>
    <cellStyle name="Акцент2 14" xfId="463"/>
    <cellStyle name="Акцент2 15" xfId="464"/>
    <cellStyle name="Акцент2 16" xfId="465"/>
    <cellStyle name="Акцент2 17" xfId="466"/>
    <cellStyle name="Акцент2 18" xfId="467"/>
    <cellStyle name="Акцент2 19" xfId="468"/>
    <cellStyle name="Акцент2 2" xfId="469"/>
    <cellStyle name="Акцент2 2 2" xfId="470"/>
    <cellStyle name="Акцент2 20" xfId="471"/>
    <cellStyle name="Акцент2 21" xfId="472"/>
    <cellStyle name="Акцент2 22" xfId="473"/>
    <cellStyle name="Акцент2 23" xfId="474"/>
    <cellStyle name="Акцент2 24" xfId="475"/>
    <cellStyle name="Акцент2 3" xfId="476"/>
    <cellStyle name="Акцент2 4" xfId="477"/>
    <cellStyle name="Акцент2 5" xfId="478"/>
    <cellStyle name="Акцент2 6" xfId="479"/>
    <cellStyle name="Акцент2 7" xfId="480"/>
    <cellStyle name="Акцент2 8" xfId="481"/>
    <cellStyle name="Акцент2 9" xfId="482"/>
    <cellStyle name="Акцент3 10" xfId="483"/>
    <cellStyle name="Акцент3 11" xfId="484"/>
    <cellStyle name="Акцент3 12" xfId="485"/>
    <cellStyle name="Акцент3 13" xfId="486"/>
    <cellStyle name="Акцент3 14" xfId="487"/>
    <cellStyle name="Акцент3 15" xfId="488"/>
    <cellStyle name="Акцент3 16" xfId="489"/>
    <cellStyle name="Акцент3 17" xfId="490"/>
    <cellStyle name="Акцент3 18" xfId="491"/>
    <cellStyle name="Акцент3 19" xfId="492"/>
    <cellStyle name="Акцент3 2" xfId="493"/>
    <cellStyle name="Акцент3 2 2" xfId="494"/>
    <cellStyle name="Акцент3 20" xfId="495"/>
    <cellStyle name="Акцент3 21" xfId="496"/>
    <cellStyle name="Акцент3 22" xfId="497"/>
    <cellStyle name="Акцент3 23" xfId="498"/>
    <cellStyle name="Акцент3 24" xfId="499"/>
    <cellStyle name="Акцент3 3" xfId="500"/>
    <cellStyle name="Акцент3 4" xfId="501"/>
    <cellStyle name="Акцент3 5" xfId="502"/>
    <cellStyle name="Акцент3 6" xfId="503"/>
    <cellStyle name="Акцент3 7" xfId="504"/>
    <cellStyle name="Акцент3 8" xfId="505"/>
    <cellStyle name="Акцент3 9" xfId="506"/>
    <cellStyle name="Акцент4 10" xfId="507"/>
    <cellStyle name="Акцент4 11" xfId="508"/>
    <cellStyle name="Акцент4 12" xfId="509"/>
    <cellStyle name="Акцент4 13" xfId="510"/>
    <cellStyle name="Акцент4 14" xfId="511"/>
    <cellStyle name="Акцент4 15" xfId="512"/>
    <cellStyle name="Акцент4 16" xfId="513"/>
    <cellStyle name="Акцент4 17" xfId="514"/>
    <cellStyle name="Акцент4 18" xfId="515"/>
    <cellStyle name="Акцент4 19" xfId="516"/>
    <cellStyle name="Акцент4 2" xfId="517"/>
    <cellStyle name="Акцент4 2 2" xfId="518"/>
    <cellStyle name="Акцент4 20" xfId="519"/>
    <cellStyle name="Акцент4 21" xfId="520"/>
    <cellStyle name="Акцент4 22" xfId="521"/>
    <cellStyle name="Акцент4 23" xfId="522"/>
    <cellStyle name="Акцент4 24" xfId="523"/>
    <cellStyle name="Акцент4 3" xfId="524"/>
    <cellStyle name="Акцент4 4" xfId="525"/>
    <cellStyle name="Акцент4 5" xfId="526"/>
    <cellStyle name="Акцент4 6" xfId="527"/>
    <cellStyle name="Акцент4 7" xfId="528"/>
    <cellStyle name="Акцент4 8" xfId="529"/>
    <cellStyle name="Акцент4 9" xfId="530"/>
    <cellStyle name="Акцент5 10" xfId="531"/>
    <cellStyle name="Акцент5 11" xfId="532"/>
    <cellStyle name="Акцент5 12" xfId="533"/>
    <cellStyle name="Акцент5 13" xfId="534"/>
    <cellStyle name="Акцент5 14" xfId="535"/>
    <cellStyle name="Акцент5 15" xfId="536"/>
    <cellStyle name="Акцент5 16" xfId="537"/>
    <cellStyle name="Акцент5 17" xfId="538"/>
    <cellStyle name="Акцент5 18" xfId="539"/>
    <cellStyle name="Акцент5 19" xfId="540"/>
    <cellStyle name="Акцент5 2" xfId="541"/>
    <cellStyle name="Акцент5 2 2" xfId="542"/>
    <cellStyle name="Акцент5 20" xfId="543"/>
    <cellStyle name="Акцент5 21" xfId="544"/>
    <cellStyle name="Акцент5 22" xfId="545"/>
    <cellStyle name="Акцент5 23" xfId="546"/>
    <cellStyle name="Акцент5 24" xfId="547"/>
    <cellStyle name="Акцент5 3" xfId="548"/>
    <cellStyle name="Акцент5 4" xfId="549"/>
    <cellStyle name="Акцент5 5" xfId="550"/>
    <cellStyle name="Акцент5 6" xfId="551"/>
    <cellStyle name="Акцент5 7" xfId="552"/>
    <cellStyle name="Акцент5 8" xfId="553"/>
    <cellStyle name="Акцент5 9" xfId="554"/>
    <cellStyle name="Акцент6 10" xfId="555"/>
    <cellStyle name="Акцент6 11" xfId="556"/>
    <cellStyle name="Акцент6 12" xfId="557"/>
    <cellStyle name="Акцент6 13" xfId="558"/>
    <cellStyle name="Акцент6 14" xfId="559"/>
    <cellStyle name="Акцент6 15" xfId="560"/>
    <cellStyle name="Акцент6 16" xfId="561"/>
    <cellStyle name="Акцент6 17" xfId="562"/>
    <cellStyle name="Акцент6 18" xfId="563"/>
    <cellStyle name="Акцент6 19" xfId="564"/>
    <cellStyle name="Акцент6 2" xfId="565"/>
    <cellStyle name="Акцент6 2 2" xfId="566"/>
    <cellStyle name="Акцент6 20" xfId="567"/>
    <cellStyle name="Акцент6 21" xfId="568"/>
    <cellStyle name="Акцент6 22" xfId="569"/>
    <cellStyle name="Акцент6 23" xfId="570"/>
    <cellStyle name="Акцент6 24" xfId="571"/>
    <cellStyle name="Акцент6 3" xfId="572"/>
    <cellStyle name="Акцент6 4" xfId="573"/>
    <cellStyle name="Акцент6 5" xfId="574"/>
    <cellStyle name="Акцент6 6" xfId="575"/>
    <cellStyle name="Акцент6 7" xfId="576"/>
    <cellStyle name="Акцент6 8" xfId="577"/>
    <cellStyle name="Акцент6 9" xfId="578"/>
    <cellStyle name="Ввод  10" xfId="579"/>
    <cellStyle name="Ввод  11" xfId="580"/>
    <cellStyle name="Ввод  12" xfId="581"/>
    <cellStyle name="Ввод  13" xfId="582"/>
    <cellStyle name="Ввод  14" xfId="583"/>
    <cellStyle name="Ввод  15" xfId="584"/>
    <cellStyle name="Ввод  16" xfId="585"/>
    <cellStyle name="Ввод  17" xfId="586"/>
    <cellStyle name="Ввод  18" xfId="587"/>
    <cellStyle name="Ввод  19" xfId="588"/>
    <cellStyle name="Ввод  2" xfId="589"/>
    <cellStyle name="Ввод  2 2" xfId="590"/>
    <cellStyle name="Ввод  20" xfId="591"/>
    <cellStyle name="Ввод  21" xfId="592"/>
    <cellStyle name="Ввод  22" xfId="593"/>
    <cellStyle name="Ввод  23" xfId="594"/>
    <cellStyle name="Ввод  24" xfId="595"/>
    <cellStyle name="Ввод  3" xfId="596"/>
    <cellStyle name="Ввод  4" xfId="597"/>
    <cellStyle name="Ввод  5" xfId="598"/>
    <cellStyle name="Ввод  6" xfId="599"/>
    <cellStyle name="Ввод  7" xfId="600"/>
    <cellStyle name="Ввод  8" xfId="601"/>
    <cellStyle name="Ввод  9" xfId="602"/>
    <cellStyle name="Вывод 10" xfId="603"/>
    <cellStyle name="Вывод 11" xfId="604"/>
    <cellStyle name="Вывод 12" xfId="605"/>
    <cellStyle name="Вывод 13" xfId="606"/>
    <cellStyle name="Вывод 14" xfId="607"/>
    <cellStyle name="Вывод 15" xfId="608"/>
    <cellStyle name="Вывод 16" xfId="609"/>
    <cellStyle name="Вывод 17" xfId="610"/>
    <cellStyle name="Вывод 18" xfId="611"/>
    <cellStyle name="Вывод 19" xfId="612"/>
    <cellStyle name="Вывод 2" xfId="613"/>
    <cellStyle name="Вывод 2 2" xfId="614"/>
    <cellStyle name="Вывод 20" xfId="615"/>
    <cellStyle name="Вывод 21" xfId="616"/>
    <cellStyle name="Вывод 22" xfId="617"/>
    <cellStyle name="Вывод 23" xfId="618"/>
    <cellStyle name="Вывод 24" xfId="619"/>
    <cellStyle name="Вывод 3" xfId="620"/>
    <cellStyle name="Вывод 4" xfId="621"/>
    <cellStyle name="Вывод 5" xfId="622"/>
    <cellStyle name="Вывод 6" xfId="623"/>
    <cellStyle name="Вывод 7" xfId="624"/>
    <cellStyle name="Вывод 8" xfId="625"/>
    <cellStyle name="Вывод 9" xfId="626"/>
    <cellStyle name="Вычисление 10" xfId="627"/>
    <cellStyle name="Вычисление 11" xfId="628"/>
    <cellStyle name="Вычисление 12" xfId="629"/>
    <cellStyle name="Вычисление 13" xfId="630"/>
    <cellStyle name="Вычисление 14" xfId="631"/>
    <cellStyle name="Вычисление 15" xfId="632"/>
    <cellStyle name="Вычисление 16" xfId="633"/>
    <cellStyle name="Вычисление 17" xfId="634"/>
    <cellStyle name="Вычисление 18" xfId="635"/>
    <cellStyle name="Вычисление 19" xfId="636"/>
    <cellStyle name="Вычисление 2" xfId="637"/>
    <cellStyle name="Вычисление 2 2" xfId="638"/>
    <cellStyle name="Вычисление 20" xfId="639"/>
    <cellStyle name="Вычисление 21" xfId="640"/>
    <cellStyle name="Вычисление 22" xfId="641"/>
    <cellStyle name="Вычисление 23" xfId="642"/>
    <cellStyle name="Вычисление 24" xfId="643"/>
    <cellStyle name="Вычисление 3" xfId="644"/>
    <cellStyle name="Вычисление 4" xfId="645"/>
    <cellStyle name="Вычисление 5" xfId="646"/>
    <cellStyle name="Вычисление 6" xfId="647"/>
    <cellStyle name="Вычисление 7" xfId="648"/>
    <cellStyle name="Вычисление 8" xfId="649"/>
    <cellStyle name="Вычисление 9" xfId="650"/>
    <cellStyle name="Заголовок 1 10" xfId="651"/>
    <cellStyle name="Заголовок 1 11" xfId="652"/>
    <cellStyle name="Заголовок 1 12" xfId="653"/>
    <cellStyle name="Заголовок 1 13" xfId="654"/>
    <cellStyle name="Заголовок 1 14" xfId="655"/>
    <cellStyle name="Заголовок 1 15" xfId="656"/>
    <cellStyle name="Заголовок 1 16" xfId="657"/>
    <cellStyle name="Заголовок 1 17" xfId="658"/>
    <cellStyle name="Заголовок 1 18" xfId="659"/>
    <cellStyle name="Заголовок 1 19" xfId="660"/>
    <cellStyle name="Заголовок 1 2" xfId="661"/>
    <cellStyle name="Заголовок 1 2 2" xfId="662"/>
    <cellStyle name="Заголовок 1 20" xfId="663"/>
    <cellStyle name="Заголовок 1 21" xfId="664"/>
    <cellStyle name="Заголовок 1 22" xfId="665"/>
    <cellStyle name="Заголовок 1 23" xfId="666"/>
    <cellStyle name="Заголовок 1 24" xfId="667"/>
    <cellStyle name="Заголовок 1 3" xfId="668"/>
    <cellStyle name="Заголовок 1 4" xfId="669"/>
    <cellStyle name="Заголовок 1 5" xfId="670"/>
    <cellStyle name="Заголовок 1 6" xfId="671"/>
    <cellStyle name="Заголовок 1 7" xfId="672"/>
    <cellStyle name="Заголовок 1 8" xfId="673"/>
    <cellStyle name="Заголовок 1 9" xfId="674"/>
    <cellStyle name="Заголовок 2 10" xfId="675"/>
    <cellStyle name="Заголовок 2 11" xfId="676"/>
    <cellStyle name="Заголовок 2 12" xfId="677"/>
    <cellStyle name="Заголовок 2 13" xfId="678"/>
    <cellStyle name="Заголовок 2 14" xfId="679"/>
    <cellStyle name="Заголовок 2 15" xfId="680"/>
    <cellStyle name="Заголовок 2 16" xfId="681"/>
    <cellStyle name="Заголовок 2 17" xfId="682"/>
    <cellStyle name="Заголовок 2 18" xfId="683"/>
    <cellStyle name="Заголовок 2 19" xfId="684"/>
    <cellStyle name="Заголовок 2 2" xfId="685"/>
    <cellStyle name="Заголовок 2 2 2" xfId="686"/>
    <cellStyle name="Заголовок 2 20" xfId="687"/>
    <cellStyle name="Заголовок 2 21" xfId="688"/>
    <cellStyle name="Заголовок 2 22" xfId="689"/>
    <cellStyle name="Заголовок 2 23" xfId="690"/>
    <cellStyle name="Заголовок 2 24" xfId="691"/>
    <cellStyle name="Заголовок 2 3" xfId="692"/>
    <cellStyle name="Заголовок 2 4" xfId="693"/>
    <cellStyle name="Заголовок 2 5" xfId="694"/>
    <cellStyle name="Заголовок 2 6" xfId="695"/>
    <cellStyle name="Заголовок 2 7" xfId="696"/>
    <cellStyle name="Заголовок 2 8" xfId="697"/>
    <cellStyle name="Заголовок 2 9" xfId="698"/>
    <cellStyle name="Заголовок 3 10" xfId="699"/>
    <cellStyle name="Заголовок 3 11" xfId="700"/>
    <cellStyle name="Заголовок 3 12" xfId="701"/>
    <cellStyle name="Заголовок 3 13" xfId="702"/>
    <cellStyle name="Заголовок 3 14" xfId="703"/>
    <cellStyle name="Заголовок 3 15" xfId="704"/>
    <cellStyle name="Заголовок 3 16" xfId="705"/>
    <cellStyle name="Заголовок 3 17" xfId="706"/>
    <cellStyle name="Заголовок 3 18" xfId="707"/>
    <cellStyle name="Заголовок 3 19" xfId="708"/>
    <cellStyle name="Заголовок 3 2" xfId="709"/>
    <cellStyle name="Заголовок 3 2 2" xfId="710"/>
    <cellStyle name="Заголовок 3 20" xfId="711"/>
    <cellStyle name="Заголовок 3 21" xfId="712"/>
    <cellStyle name="Заголовок 3 22" xfId="713"/>
    <cellStyle name="Заголовок 3 23" xfId="714"/>
    <cellStyle name="Заголовок 3 24" xfId="715"/>
    <cellStyle name="Заголовок 3 3" xfId="716"/>
    <cellStyle name="Заголовок 3 4" xfId="717"/>
    <cellStyle name="Заголовок 3 5" xfId="718"/>
    <cellStyle name="Заголовок 3 6" xfId="719"/>
    <cellStyle name="Заголовок 3 7" xfId="720"/>
    <cellStyle name="Заголовок 3 8" xfId="721"/>
    <cellStyle name="Заголовок 3 9" xfId="722"/>
    <cellStyle name="Заголовок 4 10" xfId="723"/>
    <cellStyle name="Заголовок 4 11" xfId="724"/>
    <cellStyle name="Заголовок 4 12" xfId="725"/>
    <cellStyle name="Заголовок 4 13" xfId="726"/>
    <cellStyle name="Заголовок 4 14" xfId="727"/>
    <cellStyle name="Заголовок 4 15" xfId="728"/>
    <cellStyle name="Заголовок 4 16" xfId="729"/>
    <cellStyle name="Заголовок 4 17" xfId="730"/>
    <cellStyle name="Заголовок 4 18" xfId="731"/>
    <cellStyle name="Заголовок 4 19" xfId="732"/>
    <cellStyle name="Заголовок 4 2" xfId="733"/>
    <cellStyle name="Заголовок 4 2 2" xfId="734"/>
    <cellStyle name="Заголовок 4 20" xfId="735"/>
    <cellStyle name="Заголовок 4 21" xfId="736"/>
    <cellStyle name="Заголовок 4 22" xfId="737"/>
    <cellStyle name="Заголовок 4 23" xfId="738"/>
    <cellStyle name="Заголовок 4 24" xfId="739"/>
    <cellStyle name="Заголовок 4 3" xfId="740"/>
    <cellStyle name="Заголовок 4 4" xfId="741"/>
    <cellStyle name="Заголовок 4 5" xfId="742"/>
    <cellStyle name="Заголовок 4 6" xfId="743"/>
    <cellStyle name="Заголовок 4 7" xfId="744"/>
    <cellStyle name="Заголовок 4 8" xfId="745"/>
    <cellStyle name="Заголовок 4 9" xfId="746"/>
    <cellStyle name="Итог 10" xfId="747"/>
    <cellStyle name="Итог 11" xfId="748"/>
    <cellStyle name="Итог 12" xfId="749"/>
    <cellStyle name="Итог 13" xfId="750"/>
    <cellStyle name="Итог 14" xfId="751"/>
    <cellStyle name="Итог 15" xfId="752"/>
    <cellStyle name="Итог 16" xfId="753"/>
    <cellStyle name="Итог 17" xfId="754"/>
    <cellStyle name="Итог 18" xfId="755"/>
    <cellStyle name="Итог 19" xfId="756"/>
    <cellStyle name="Итог 2" xfId="757"/>
    <cellStyle name="Итог 2 2" xfId="758"/>
    <cellStyle name="Итог 20" xfId="759"/>
    <cellStyle name="Итог 21" xfId="760"/>
    <cellStyle name="Итог 22" xfId="761"/>
    <cellStyle name="Итог 23" xfId="762"/>
    <cellStyle name="Итог 24" xfId="763"/>
    <cellStyle name="Итог 3" xfId="764"/>
    <cellStyle name="Итог 4" xfId="765"/>
    <cellStyle name="Итог 5" xfId="766"/>
    <cellStyle name="Итог 6" xfId="767"/>
    <cellStyle name="Итог 7" xfId="768"/>
    <cellStyle name="Итог 8" xfId="769"/>
    <cellStyle name="Итог 9" xfId="770"/>
    <cellStyle name="Контрольная ячейка 10" xfId="771"/>
    <cellStyle name="Контрольная ячейка 11" xfId="772"/>
    <cellStyle name="Контрольная ячейка 12" xfId="773"/>
    <cellStyle name="Контрольная ячейка 13" xfId="774"/>
    <cellStyle name="Контрольная ячейка 14" xfId="775"/>
    <cellStyle name="Контрольная ячейка 15" xfId="776"/>
    <cellStyle name="Контрольная ячейка 16" xfId="777"/>
    <cellStyle name="Контрольная ячейка 17" xfId="778"/>
    <cellStyle name="Контрольная ячейка 18" xfId="779"/>
    <cellStyle name="Контрольная ячейка 19" xfId="780"/>
    <cellStyle name="Контрольная ячейка 2" xfId="781"/>
    <cellStyle name="Контрольная ячейка 2 2" xfId="782"/>
    <cellStyle name="Контрольная ячейка 20" xfId="783"/>
    <cellStyle name="Контрольная ячейка 21" xfId="784"/>
    <cellStyle name="Контрольная ячейка 22" xfId="785"/>
    <cellStyle name="Контрольная ячейка 23" xfId="786"/>
    <cellStyle name="Контрольная ячейка 24" xfId="787"/>
    <cellStyle name="Контрольная ячейка 3" xfId="788"/>
    <cellStyle name="Контрольная ячейка 4" xfId="789"/>
    <cellStyle name="Контрольная ячейка 5" xfId="790"/>
    <cellStyle name="Контрольная ячейка 6" xfId="791"/>
    <cellStyle name="Контрольная ячейка 7" xfId="792"/>
    <cellStyle name="Контрольная ячейка 8" xfId="793"/>
    <cellStyle name="Контрольная ячейка 9" xfId="794"/>
    <cellStyle name="Название 10" xfId="795"/>
    <cellStyle name="Название 11" xfId="796"/>
    <cellStyle name="Название 12" xfId="797"/>
    <cellStyle name="Название 13" xfId="798"/>
    <cellStyle name="Название 14" xfId="799"/>
    <cellStyle name="Название 15" xfId="800"/>
    <cellStyle name="Название 16" xfId="801"/>
    <cellStyle name="Название 17" xfId="802"/>
    <cellStyle name="Название 18" xfId="803"/>
    <cellStyle name="Название 19" xfId="804"/>
    <cellStyle name="Название 2" xfId="805"/>
    <cellStyle name="Название 2 2" xfId="806"/>
    <cellStyle name="Название 20" xfId="807"/>
    <cellStyle name="Название 21" xfId="808"/>
    <cellStyle name="Название 22" xfId="809"/>
    <cellStyle name="Название 23" xfId="810"/>
    <cellStyle name="Название 24" xfId="811"/>
    <cellStyle name="Название 3" xfId="812"/>
    <cellStyle name="Название 4" xfId="813"/>
    <cellStyle name="Название 5" xfId="814"/>
    <cellStyle name="Название 6" xfId="815"/>
    <cellStyle name="Название 7" xfId="816"/>
    <cellStyle name="Название 8" xfId="817"/>
    <cellStyle name="Название 9" xfId="818"/>
    <cellStyle name="Нейтральный 10" xfId="819"/>
    <cellStyle name="Нейтральный 11" xfId="820"/>
    <cellStyle name="Нейтральный 12" xfId="821"/>
    <cellStyle name="Нейтральный 13" xfId="822"/>
    <cellStyle name="Нейтральный 14" xfId="823"/>
    <cellStyle name="Нейтральный 15" xfId="824"/>
    <cellStyle name="Нейтральный 16" xfId="825"/>
    <cellStyle name="Нейтральный 17" xfId="826"/>
    <cellStyle name="Нейтральный 18" xfId="827"/>
    <cellStyle name="Нейтральный 19" xfId="828"/>
    <cellStyle name="Нейтральный 2" xfId="829"/>
    <cellStyle name="Нейтральный 2 2" xfId="830"/>
    <cellStyle name="Нейтральный 20" xfId="831"/>
    <cellStyle name="Нейтральный 21" xfId="832"/>
    <cellStyle name="Нейтральный 22" xfId="833"/>
    <cellStyle name="Нейтральный 23" xfId="834"/>
    <cellStyle name="Нейтральный 24" xfId="835"/>
    <cellStyle name="Нейтральный 3" xfId="836"/>
    <cellStyle name="Нейтральный 4" xfId="837"/>
    <cellStyle name="Нейтральный 5" xfId="838"/>
    <cellStyle name="Нейтральный 6" xfId="839"/>
    <cellStyle name="Нейтральный 7" xfId="840"/>
    <cellStyle name="Нейтральный 8" xfId="841"/>
    <cellStyle name="Нейтральный 9" xfId="842"/>
    <cellStyle name="Обычный" xfId="0" builtinId="0"/>
    <cellStyle name="Обычный 10" xfId="843"/>
    <cellStyle name="Обычный 11" xfId="844"/>
    <cellStyle name="Обычный 12" xfId="845"/>
    <cellStyle name="Обычный 13" xfId="846"/>
    <cellStyle name="Обычный 14" xfId="847"/>
    <cellStyle name="Обычный 15" xfId="848"/>
    <cellStyle name="Обычный 15 2" xfId="849"/>
    <cellStyle name="Обычный 16" xfId="850"/>
    <cellStyle name="Обычный 16 2" xfId="851"/>
    <cellStyle name="Обычный 17" xfId="852"/>
    <cellStyle name="Обычный 17 2" xfId="853"/>
    <cellStyle name="Обычный 18" xfId="854"/>
    <cellStyle name="Обычный 18 2" xfId="855"/>
    <cellStyle name="Обычный 19" xfId="856"/>
    <cellStyle name="Обычный 2" xfId="2"/>
    <cellStyle name="Обычный 2 2" xfId="857"/>
    <cellStyle name="Обычный 2 2 2" xfId="858"/>
    <cellStyle name="Обычный 2 2 2 2" xfId="1048"/>
    <cellStyle name="Обычный 2 2 3" xfId="1047"/>
    <cellStyle name="Обычный 2 3" xfId="1046"/>
    <cellStyle name="Обычный 20" xfId="859"/>
    <cellStyle name="Обычный 21" xfId="860"/>
    <cellStyle name="Обычный 22" xfId="861"/>
    <cellStyle name="Обычный 23" xfId="862"/>
    <cellStyle name="Обычный 24" xfId="863"/>
    <cellStyle name="Обычный 24 11" xfId="864"/>
    <cellStyle name="Обычный 24 13" xfId="865"/>
    <cellStyle name="Обычный 24 16" xfId="866"/>
    <cellStyle name="Обычный 24 2" xfId="867"/>
    <cellStyle name="Обычный 24 9" xfId="868"/>
    <cellStyle name="Обычный 25" xfId="869"/>
    <cellStyle name="Обычный 26" xfId="870"/>
    <cellStyle name="Обычный 27" xfId="871"/>
    <cellStyle name="Обычный 28" xfId="872"/>
    <cellStyle name="Обычный 29" xfId="1045"/>
    <cellStyle name="Обычный 3" xfId="873"/>
    <cellStyle name="Обычный 3 2" xfId="874"/>
    <cellStyle name="Обычный 33" xfId="875"/>
    <cellStyle name="Обычный 34" xfId="876"/>
    <cellStyle name="Обычный 39" xfId="877"/>
    <cellStyle name="Обычный 4" xfId="878"/>
    <cellStyle name="Обычный 40" xfId="879"/>
    <cellStyle name="Обычный 41" xfId="880"/>
    <cellStyle name="Обычный 42" xfId="881"/>
    <cellStyle name="Обычный 43" xfId="882"/>
    <cellStyle name="Обычный 47" xfId="883"/>
    <cellStyle name="Обычный 49" xfId="884"/>
    <cellStyle name="Обычный 5" xfId="885"/>
    <cellStyle name="Обычный 50" xfId="886"/>
    <cellStyle name="Обычный 52" xfId="887"/>
    <cellStyle name="Обычный 53" xfId="888"/>
    <cellStyle name="Обычный 54" xfId="889"/>
    <cellStyle name="Обычный 55" xfId="890"/>
    <cellStyle name="Обычный 56" xfId="891"/>
    <cellStyle name="Обычный 57" xfId="892"/>
    <cellStyle name="Обычный 58" xfId="893"/>
    <cellStyle name="Обычный 59" xfId="894"/>
    <cellStyle name="Обычный 6" xfId="895"/>
    <cellStyle name="Обычный 60" xfId="896"/>
    <cellStyle name="Обычный 7" xfId="897"/>
    <cellStyle name="Обычный 8" xfId="898"/>
    <cellStyle name="Обычный 9" xfId="899"/>
    <cellStyle name="Плохой 10" xfId="900"/>
    <cellStyle name="Плохой 11" xfId="901"/>
    <cellStyle name="Плохой 12" xfId="902"/>
    <cellStyle name="Плохой 13" xfId="903"/>
    <cellStyle name="Плохой 14" xfId="904"/>
    <cellStyle name="Плохой 15" xfId="905"/>
    <cellStyle name="Плохой 16" xfId="906"/>
    <cellStyle name="Плохой 17" xfId="907"/>
    <cellStyle name="Плохой 18" xfId="908"/>
    <cellStyle name="Плохой 19" xfId="909"/>
    <cellStyle name="Плохой 2" xfId="910"/>
    <cellStyle name="Плохой 2 2" xfId="911"/>
    <cellStyle name="Плохой 20" xfId="912"/>
    <cellStyle name="Плохой 21" xfId="913"/>
    <cellStyle name="Плохой 22" xfId="914"/>
    <cellStyle name="Плохой 23" xfId="915"/>
    <cellStyle name="Плохой 24" xfId="916"/>
    <cellStyle name="Плохой 3" xfId="917"/>
    <cellStyle name="Плохой 4" xfId="918"/>
    <cellStyle name="Плохой 5" xfId="919"/>
    <cellStyle name="Плохой 6" xfId="920"/>
    <cellStyle name="Плохой 7" xfId="921"/>
    <cellStyle name="Плохой 8" xfId="922"/>
    <cellStyle name="Плохой 9" xfId="923"/>
    <cellStyle name="Пояснение 10" xfId="924"/>
    <cellStyle name="Пояснение 11" xfId="925"/>
    <cellStyle name="Пояснение 12" xfId="926"/>
    <cellStyle name="Пояснение 13" xfId="927"/>
    <cellStyle name="Пояснение 14" xfId="928"/>
    <cellStyle name="Пояснение 15" xfId="929"/>
    <cellStyle name="Пояснение 16" xfId="930"/>
    <cellStyle name="Пояснение 17" xfId="931"/>
    <cellStyle name="Пояснение 18" xfId="932"/>
    <cellStyle name="Пояснение 19" xfId="933"/>
    <cellStyle name="Пояснение 2" xfId="934"/>
    <cellStyle name="Пояснение 2 2" xfId="935"/>
    <cellStyle name="Пояснение 20" xfId="936"/>
    <cellStyle name="Пояснение 21" xfId="937"/>
    <cellStyle name="Пояснение 22" xfId="938"/>
    <cellStyle name="Пояснение 23" xfId="939"/>
    <cellStyle name="Пояснение 24" xfId="940"/>
    <cellStyle name="Пояснение 3" xfId="941"/>
    <cellStyle name="Пояснение 4" xfId="942"/>
    <cellStyle name="Пояснение 5" xfId="943"/>
    <cellStyle name="Пояснение 6" xfId="944"/>
    <cellStyle name="Пояснение 7" xfId="945"/>
    <cellStyle name="Пояснение 8" xfId="946"/>
    <cellStyle name="Пояснение 9" xfId="947"/>
    <cellStyle name="Примечание 10" xfId="948"/>
    <cellStyle name="Примечание 11" xfId="949"/>
    <cellStyle name="Примечание 12" xfId="950"/>
    <cellStyle name="Примечание 13" xfId="951"/>
    <cellStyle name="Примечание 14" xfId="952"/>
    <cellStyle name="Примечание 15" xfId="953"/>
    <cellStyle name="Примечание 16" xfId="954"/>
    <cellStyle name="Примечание 17" xfId="955"/>
    <cellStyle name="Примечание 18" xfId="956"/>
    <cellStyle name="Примечание 19" xfId="957"/>
    <cellStyle name="Примечание 2" xfId="958"/>
    <cellStyle name="Примечание 2 2" xfId="959"/>
    <cellStyle name="Примечание 20" xfId="960"/>
    <cellStyle name="Примечание 21" xfId="961"/>
    <cellStyle name="Примечание 22" xfId="962"/>
    <cellStyle name="Примечание 23" xfId="963"/>
    <cellStyle name="Примечание 24" xfId="964"/>
    <cellStyle name="Примечание 3" xfId="965"/>
    <cellStyle name="Примечание 4" xfId="966"/>
    <cellStyle name="Примечание 5" xfId="967"/>
    <cellStyle name="Примечание 6" xfId="968"/>
    <cellStyle name="Примечание 7" xfId="969"/>
    <cellStyle name="Примечание 8" xfId="970"/>
    <cellStyle name="Примечание 9" xfId="971"/>
    <cellStyle name="Процентный" xfId="1" builtinId="5"/>
    <cellStyle name="Процентный 2" xfId="972"/>
    <cellStyle name="Процентный 2 2" xfId="1049"/>
    <cellStyle name="Связанная ячейка 10" xfId="973"/>
    <cellStyle name="Связанная ячейка 11" xfId="974"/>
    <cellStyle name="Связанная ячейка 12" xfId="975"/>
    <cellStyle name="Связанная ячейка 13" xfId="976"/>
    <cellStyle name="Связанная ячейка 14" xfId="977"/>
    <cellStyle name="Связанная ячейка 15" xfId="978"/>
    <cellStyle name="Связанная ячейка 16" xfId="979"/>
    <cellStyle name="Связанная ячейка 17" xfId="980"/>
    <cellStyle name="Связанная ячейка 18" xfId="981"/>
    <cellStyle name="Связанная ячейка 19" xfId="982"/>
    <cellStyle name="Связанная ячейка 2" xfId="983"/>
    <cellStyle name="Связанная ячейка 2 2" xfId="984"/>
    <cellStyle name="Связанная ячейка 20" xfId="985"/>
    <cellStyle name="Связанная ячейка 21" xfId="986"/>
    <cellStyle name="Связанная ячейка 22" xfId="987"/>
    <cellStyle name="Связанная ячейка 23" xfId="988"/>
    <cellStyle name="Связанная ячейка 24" xfId="989"/>
    <cellStyle name="Связанная ячейка 3" xfId="990"/>
    <cellStyle name="Связанная ячейка 4" xfId="991"/>
    <cellStyle name="Связанная ячейка 5" xfId="992"/>
    <cellStyle name="Связанная ячейка 6" xfId="993"/>
    <cellStyle name="Связанная ячейка 7" xfId="994"/>
    <cellStyle name="Связанная ячейка 8" xfId="995"/>
    <cellStyle name="Связанная ячейка 9" xfId="996"/>
    <cellStyle name="Текст предупреждения 10" xfId="997"/>
    <cellStyle name="Текст предупреждения 11" xfId="998"/>
    <cellStyle name="Текст предупреждения 12" xfId="999"/>
    <cellStyle name="Текст предупреждения 13" xfId="1000"/>
    <cellStyle name="Текст предупреждения 14" xfId="1001"/>
    <cellStyle name="Текст предупреждения 15" xfId="1002"/>
    <cellStyle name="Текст предупреждения 16" xfId="1003"/>
    <cellStyle name="Текст предупреждения 17" xfId="1004"/>
    <cellStyle name="Текст предупреждения 18" xfId="1005"/>
    <cellStyle name="Текст предупреждения 19" xfId="1006"/>
    <cellStyle name="Текст предупреждения 2" xfId="1007"/>
    <cellStyle name="Текст предупреждения 2 2" xfId="1008"/>
    <cellStyle name="Текст предупреждения 20" xfId="1009"/>
    <cellStyle name="Текст предупреждения 21" xfId="1010"/>
    <cellStyle name="Текст предупреждения 22" xfId="1011"/>
    <cellStyle name="Текст предупреждения 23" xfId="1012"/>
    <cellStyle name="Текст предупреждения 24" xfId="1013"/>
    <cellStyle name="Текст предупреждения 3" xfId="1014"/>
    <cellStyle name="Текст предупреждения 4" xfId="1015"/>
    <cellStyle name="Текст предупреждения 5" xfId="1016"/>
    <cellStyle name="Текст предупреждения 6" xfId="1017"/>
    <cellStyle name="Текст предупреждения 7" xfId="1018"/>
    <cellStyle name="Текст предупреждения 8" xfId="1019"/>
    <cellStyle name="Текст предупреждения 9" xfId="1020"/>
    <cellStyle name="Хороший 10" xfId="1021"/>
    <cellStyle name="Хороший 11" xfId="1022"/>
    <cellStyle name="Хороший 12" xfId="1023"/>
    <cellStyle name="Хороший 13" xfId="1024"/>
    <cellStyle name="Хороший 14" xfId="1025"/>
    <cellStyle name="Хороший 15" xfId="1026"/>
    <cellStyle name="Хороший 16" xfId="1027"/>
    <cellStyle name="Хороший 17" xfId="1028"/>
    <cellStyle name="Хороший 18" xfId="1029"/>
    <cellStyle name="Хороший 19" xfId="1030"/>
    <cellStyle name="Хороший 2" xfId="1031"/>
    <cellStyle name="Хороший 2 2" xfId="1032"/>
    <cellStyle name="Хороший 20" xfId="1033"/>
    <cellStyle name="Хороший 21" xfId="1034"/>
    <cellStyle name="Хороший 22" xfId="1035"/>
    <cellStyle name="Хороший 23" xfId="1036"/>
    <cellStyle name="Хороший 24" xfId="1037"/>
    <cellStyle name="Хороший 3" xfId="1038"/>
    <cellStyle name="Хороший 4" xfId="1039"/>
    <cellStyle name="Хороший 5" xfId="1040"/>
    <cellStyle name="Хороший 6" xfId="1041"/>
    <cellStyle name="Хороший 7" xfId="1042"/>
    <cellStyle name="Хороший 8" xfId="1043"/>
    <cellStyle name="Хороший 9" xfId="1044"/>
  </cellStyles>
  <dxfs count="0"/>
  <tableStyles count="0" defaultTableStyle="TableStyleMedium2" defaultPivotStyle="PivotStyleMedium9"/>
  <colors>
    <mruColors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1\data2\UserDate\Gertsiy-OY\Local%20Settings\Temporary%20Internet%20Files\OLK2\&#1055;&#1072;&#1089;&#1087;&#1086;&#1088;&#1090;%20&#1040;&#1074;&#1090;&#1086;&#1057;&#1090;&#1080;&#1083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тоСтиль"/>
      <sheetName val="ценообразование"/>
      <sheetName val="ставки"/>
      <sheetName val="ставки с гос. субсидией"/>
    </sheetNames>
    <sheetDataSet>
      <sheetData sheetId="0" refreshError="1"/>
      <sheetData sheetId="1" refreshError="1">
        <row r="5">
          <cell r="C5">
            <v>0.01</v>
          </cell>
          <cell r="E5">
            <v>5.0000000000000001E-3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Q147"/>
  <sheetViews>
    <sheetView showGridLines="0" tabSelected="1" view="pageBreakPreview" zoomScale="110" zoomScaleNormal="100" zoomScaleSheetLayoutView="110" workbookViewId="0">
      <selection activeCell="G121" sqref="G121:H121"/>
    </sheetView>
  </sheetViews>
  <sheetFormatPr defaultColWidth="9.140625" defaultRowHeight="12.75"/>
  <cols>
    <col min="1" max="1" width="1.42578125" style="1" customWidth="1"/>
    <col min="2" max="2" width="35" style="1" customWidth="1"/>
    <col min="3" max="3" width="16.7109375" style="1" customWidth="1"/>
    <col min="4" max="4" width="11.42578125" style="1" customWidth="1"/>
    <col min="5" max="12" width="7.5703125" style="1" customWidth="1"/>
    <col min="13" max="13" width="11.42578125" style="1" customWidth="1"/>
    <col min="14" max="14" width="6.28515625" style="1" customWidth="1"/>
    <col min="15" max="15" width="7" style="1" customWidth="1"/>
    <col min="16" max="16" width="1.7109375" style="1" customWidth="1"/>
    <col min="17" max="16384" width="9.140625" style="1"/>
  </cols>
  <sheetData>
    <row r="1" spans="2:15" ht="4.5" customHeight="1">
      <c r="O1" s="4"/>
    </row>
    <row r="2" spans="2:15" ht="5.25" customHeight="1">
      <c r="O2" s="5"/>
    </row>
    <row r="3" spans="2:15" ht="3" customHeight="1"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</row>
    <row r="4" spans="2:15" ht="15.75" customHeight="1">
      <c r="B4" s="198" t="s">
        <v>92</v>
      </c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</row>
    <row r="5" spans="2:15" ht="3" customHeight="1">
      <c r="E5" s="2"/>
      <c r="F5" s="2"/>
      <c r="G5" s="2"/>
      <c r="H5" s="2"/>
      <c r="I5" s="2"/>
      <c r="J5" s="2"/>
      <c r="K5" s="2"/>
      <c r="L5" s="2"/>
    </row>
    <row r="6" spans="2:15" ht="12" customHeight="1">
      <c r="B6" s="88" t="s">
        <v>0</v>
      </c>
      <c r="C6" s="88" t="s">
        <v>1</v>
      </c>
      <c r="D6" s="105" t="s">
        <v>2</v>
      </c>
      <c r="E6" s="49" t="s">
        <v>26</v>
      </c>
      <c r="F6" s="83"/>
      <c r="G6" s="83"/>
      <c r="H6" s="53"/>
      <c r="I6" s="49" t="s">
        <v>27</v>
      </c>
      <c r="J6" s="83"/>
      <c r="K6" s="83"/>
      <c r="L6" s="53"/>
      <c r="M6" s="88" t="s">
        <v>3</v>
      </c>
      <c r="N6" s="88" t="s">
        <v>4</v>
      </c>
      <c r="O6" s="88"/>
    </row>
    <row r="7" spans="2:15" ht="27.75" customHeight="1">
      <c r="B7" s="88"/>
      <c r="C7" s="88"/>
      <c r="D7" s="105"/>
      <c r="E7" s="52" t="s">
        <v>29</v>
      </c>
      <c r="F7" s="53"/>
      <c r="G7" s="52" t="s">
        <v>30</v>
      </c>
      <c r="H7" s="53"/>
      <c r="I7" s="52" t="s">
        <v>29</v>
      </c>
      <c r="J7" s="53"/>
      <c r="K7" s="52" t="s">
        <v>30</v>
      </c>
      <c r="L7" s="53"/>
      <c r="M7" s="88"/>
      <c r="N7" s="88"/>
      <c r="O7" s="88"/>
    </row>
    <row r="8" spans="2:15" ht="16.5" customHeight="1">
      <c r="B8" s="174" t="s">
        <v>18</v>
      </c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</row>
    <row r="9" spans="2:15" ht="13.5" customHeight="1">
      <c r="B9" s="78" t="s">
        <v>5</v>
      </c>
      <c r="C9" s="175" t="s">
        <v>6</v>
      </c>
      <c r="D9" s="6" t="s">
        <v>7</v>
      </c>
      <c r="E9" s="169">
        <v>0.17699999999999999</v>
      </c>
      <c r="F9" s="170"/>
      <c r="G9" s="169">
        <f>E9-1.5%</f>
        <v>0.16199999999999998</v>
      </c>
      <c r="H9" s="170"/>
      <c r="I9" s="178" t="s">
        <v>8</v>
      </c>
      <c r="J9" s="179"/>
      <c r="K9" s="179"/>
      <c r="L9" s="180"/>
      <c r="M9" s="76" t="s">
        <v>9</v>
      </c>
      <c r="N9" s="70" t="s">
        <v>10</v>
      </c>
      <c r="O9" s="71"/>
    </row>
    <row r="10" spans="2:15" ht="13.5" customHeight="1">
      <c r="B10" s="78"/>
      <c r="C10" s="176"/>
      <c r="D10" s="6" t="s">
        <v>11</v>
      </c>
      <c r="E10" s="169">
        <f>E9+1%</f>
        <v>0.187</v>
      </c>
      <c r="F10" s="170"/>
      <c r="G10" s="169">
        <f t="shared" ref="G10:G26" si="0">E10-1.5%</f>
        <v>0.17199999999999999</v>
      </c>
      <c r="H10" s="170"/>
      <c r="I10" s="181"/>
      <c r="J10" s="182"/>
      <c r="K10" s="182"/>
      <c r="L10" s="183"/>
      <c r="M10" s="77"/>
      <c r="N10" s="72"/>
      <c r="O10" s="73"/>
    </row>
    <row r="11" spans="2:15" ht="13.5" customHeight="1">
      <c r="B11" s="78"/>
      <c r="C11" s="177"/>
      <c r="D11" s="6" t="s">
        <v>12</v>
      </c>
      <c r="E11" s="169">
        <f>E10+1%</f>
        <v>0.19700000000000001</v>
      </c>
      <c r="F11" s="170"/>
      <c r="G11" s="169">
        <f t="shared" si="0"/>
        <v>0.182</v>
      </c>
      <c r="H11" s="170"/>
      <c r="I11" s="184"/>
      <c r="J11" s="185"/>
      <c r="K11" s="185"/>
      <c r="L11" s="186"/>
      <c r="M11" s="77"/>
      <c r="N11" s="72"/>
      <c r="O11" s="73"/>
    </row>
    <row r="12" spans="2:15" ht="13.5" customHeight="1">
      <c r="B12" s="78"/>
      <c r="C12" s="90" t="s">
        <v>13</v>
      </c>
      <c r="D12" s="3" t="s">
        <v>7</v>
      </c>
      <c r="E12" s="167">
        <f>E9+1%</f>
        <v>0.187</v>
      </c>
      <c r="F12" s="168"/>
      <c r="G12" s="167">
        <f t="shared" si="0"/>
        <v>0.17199999999999999</v>
      </c>
      <c r="H12" s="168"/>
      <c r="I12" s="188" t="s">
        <v>8</v>
      </c>
      <c r="J12" s="189"/>
      <c r="K12" s="189"/>
      <c r="L12" s="190"/>
      <c r="M12" s="77"/>
      <c r="N12" s="72"/>
      <c r="O12" s="73"/>
    </row>
    <row r="13" spans="2:15" ht="13.5" customHeight="1">
      <c r="B13" s="78"/>
      <c r="C13" s="187"/>
      <c r="D13" s="3" t="s">
        <v>11</v>
      </c>
      <c r="E13" s="167">
        <f>E10+1%</f>
        <v>0.19700000000000001</v>
      </c>
      <c r="F13" s="168"/>
      <c r="G13" s="167">
        <f t="shared" si="0"/>
        <v>0.182</v>
      </c>
      <c r="H13" s="168"/>
      <c r="I13" s="191"/>
      <c r="J13" s="192"/>
      <c r="K13" s="192"/>
      <c r="L13" s="193"/>
      <c r="M13" s="77"/>
      <c r="N13" s="72"/>
      <c r="O13" s="73"/>
    </row>
    <row r="14" spans="2:15" ht="13.5" customHeight="1">
      <c r="B14" s="78"/>
      <c r="C14" s="91"/>
      <c r="D14" s="3" t="s">
        <v>12</v>
      </c>
      <c r="E14" s="167">
        <f>E11</f>
        <v>0.19700000000000001</v>
      </c>
      <c r="F14" s="168"/>
      <c r="G14" s="167">
        <f>E14-1.5%</f>
        <v>0.182</v>
      </c>
      <c r="H14" s="168"/>
      <c r="I14" s="194"/>
      <c r="J14" s="195"/>
      <c r="K14" s="195"/>
      <c r="L14" s="196"/>
      <c r="M14" s="77"/>
      <c r="N14" s="72"/>
      <c r="O14" s="73"/>
    </row>
    <row r="15" spans="2:15" ht="13.5" customHeight="1">
      <c r="B15" s="78" t="s">
        <v>14</v>
      </c>
      <c r="C15" s="175" t="s">
        <v>6</v>
      </c>
      <c r="D15" s="6" t="s">
        <v>7</v>
      </c>
      <c r="E15" s="169">
        <f>E9+2%</f>
        <v>0.19699999999999998</v>
      </c>
      <c r="F15" s="170"/>
      <c r="G15" s="169">
        <f>E15-1.5%</f>
        <v>0.182</v>
      </c>
      <c r="H15" s="170"/>
      <c r="I15" s="171">
        <f t="shared" ref="I15:I20" si="1">E15+3%</f>
        <v>0.22699999999999998</v>
      </c>
      <c r="J15" s="172"/>
      <c r="K15" s="171">
        <f t="shared" ref="K15:K20" si="2">I15-1.5%</f>
        <v>0.21199999999999997</v>
      </c>
      <c r="L15" s="172"/>
      <c r="M15" s="153" t="s">
        <v>9</v>
      </c>
      <c r="N15" s="72"/>
      <c r="O15" s="73"/>
    </row>
    <row r="16" spans="2:15" ht="13.5" customHeight="1">
      <c r="B16" s="78"/>
      <c r="C16" s="176"/>
      <c r="D16" s="6" t="s">
        <v>11</v>
      </c>
      <c r="E16" s="169">
        <f>E10+2%</f>
        <v>0.20699999999999999</v>
      </c>
      <c r="F16" s="170"/>
      <c r="G16" s="169">
        <f t="shared" si="0"/>
        <v>0.192</v>
      </c>
      <c r="H16" s="170"/>
      <c r="I16" s="171">
        <f t="shared" si="1"/>
        <v>0.23699999999999999</v>
      </c>
      <c r="J16" s="172"/>
      <c r="K16" s="171">
        <f t="shared" si="2"/>
        <v>0.22199999999999998</v>
      </c>
      <c r="L16" s="172"/>
      <c r="M16" s="153"/>
      <c r="N16" s="72"/>
      <c r="O16" s="73"/>
    </row>
    <row r="17" spans="2:15" ht="13.5" customHeight="1">
      <c r="B17" s="78"/>
      <c r="C17" s="177"/>
      <c r="D17" s="6" t="s">
        <v>12</v>
      </c>
      <c r="E17" s="169">
        <f>E11+2%</f>
        <v>0.217</v>
      </c>
      <c r="F17" s="170"/>
      <c r="G17" s="169">
        <f t="shared" si="0"/>
        <v>0.20200000000000001</v>
      </c>
      <c r="H17" s="170"/>
      <c r="I17" s="171">
        <f t="shared" si="1"/>
        <v>0.247</v>
      </c>
      <c r="J17" s="172"/>
      <c r="K17" s="171">
        <f t="shared" si="2"/>
        <v>0.23199999999999998</v>
      </c>
      <c r="L17" s="172"/>
      <c r="M17" s="153"/>
      <c r="N17" s="72"/>
      <c r="O17" s="73"/>
    </row>
    <row r="18" spans="2:15" ht="13.5" customHeight="1">
      <c r="B18" s="78"/>
      <c r="C18" s="90" t="s">
        <v>13</v>
      </c>
      <c r="D18" s="3" t="s">
        <v>7</v>
      </c>
      <c r="E18" s="167">
        <f>E15+1%</f>
        <v>0.20699999999999999</v>
      </c>
      <c r="F18" s="168"/>
      <c r="G18" s="167">
        <f t="shared" si="0"/>
        <v>0.192</v>
      </c>
      <c r="H18" s="168"/>
      <c r="I18" s="167">
        <f t="shared" si="1"/>
        <v>0.23699999999999999</v>
      </c>
      <c r="J18" s="168"/>
      <c r="K18" s="167">
        <f t="shared" si="2"/>
        <v>0.22199999999999998</v>
      </c>
      <c r="L18" s="168"/>
      <c r="M18" s="153"/>
      <c r="N18" s="72"/>
      <c r="O18" s="73"/>
    </row>
    <row r="19" spans="2:15" ht="13.5" customHeight="1">
      <c r="B19" s="78"/>
      <c r="C19" s="187"/>
      <c r="D19" s="3" t="s">
        <v>11</v>
      </c>
      <c r="E19" s="167">
        <f>E16+1%</f>
        <v>0.217</v>
      </c>
      <c r="F19" s="168"/>
      <c r="G19" s="167">
        <f t="shared" si="0"/>
        <v>0.20200000000000001</v>
      </c>
      <c r="H19" s="168"/>
      <c r="I19" s="167">
        <f t="shared" si="1"/>
        <v>0.247</v>
      </c>
      <c r="J19" s="168"/>
      <c r="K19" s="167">
        <f t="shared" si="2"/>
        <v>0.23199999999999998</v>
      </c>
      <c r="L19" s="168"/>
      <c r="M19" s="153"/>
      <c r="N19" s="72"/>
      <c r="O19" s="73"/>
    </row>
    <row r="20" spans="2:15" ht="13.5" customHeight="1">
      <c r="B20" s="78"/>
      <c r="C20" s="91"/>
      <c r="D20" s="3" t="s">
        <v>12</v>
      </c>
      <c r="E20" s="167">
        <f>E17+1%</f>
        <v>0.22700000000000001</v>
      </c>
      <c r="F20" s="168"/>
      <c r="G20" s="167">
        <f t="shared" si="0"/>
        <v>0.21200000000000002</v>
      </c>
      <c r="H20" s="168"/>
      <c r="I20" s="167">
        <f t="shared" si="1"/>
        <v>0.25700000000000001</v>
      </c>
      <c r="J20" s="168"/>
      <c r="K20" s="167">
        <f t="shared" si="2"/>
        <v>0.24199999999999999</v>
      </c>
      <c r="L20" s="168"/>
      <c r="M20" s="153"/>
      <c r="N20" s="126"/>
      <c r="O20" s="127"/>
    </row>
    <row r="21" spans="2:15" ht="30" customHeight="1">
      <c r="B21" s="199" t="s">
        <v>84</v>
      </c>
      <c r="C21" s="173" t="s">
        <v>6</v>
      </c>
      <c r="D21" s="6" t="s">
        <v>7</v>
      </c>
      <c r="E21" s="154">
        <f>E9-1%</f>
        <v>0.16699999999999998</v>
      </c>
      <c r="F21" s="154"/>
      <c r="G21" s="154">
        <f t="shared" si="0"/>
        <v>0.15199999999999997</v>
      </c>
      <c r="H21" s="154"/>
      <c r="I21" s="154" t="s">
        <v>8</v>
      </c>
      <c r="J21" s="154"/>
      <c r="K21" s="154"/>
      <c r="L21" s="154"/>
      <c r="M21" s="153" t="s">
        <v>9</v>
      </c>
      <c r="N21" s="89" t="s">
        <v>10</v>
      </c>
      <c r="O21" s="89"/>
    </row>
    <row r="22" spans="2:15" ht="28.5" customHeight="1">
      <c r="B22" s="200"/>
      <c r="C22" s="173"/>
      <c r="D22" s="6" t="s">
        <v>11</v>
      </c>
      <c r="E22" s="154">
        <f>E21+1%</f>
        <v>0.17699999999999999</v>
      </c>
      <c r="F22" s="154"/>
      <c r="G22" s="154">
        <f t="shared" si="0"/>
        <v>0.16199999999999998</v>
      </c>
      <c r="H22" s="154"/>
      <c r="I22" s="154"/>
      <c r="J22" s="154"/>
      <c r="K22" s="154"/>
      <c r="L22" s="154"/>
      <c r="M22" s="153"/>
      <c r="N22" s="89"/>
      <c r="O22" s="89"/>
    </row>
    <row r="23" spans="2:15" ht="30" customHeight="1">
      <c r="B23" s="200"/>
      <c r="C23" s="173"/>
      <c r="D23" s="6" t="s">
        <v>12</v>
      </c>
      <c r="E23" s="154">
        <f>E22+1%</f>
        <v>0.187</v>
      </c>
      <c r="F23" s="154"/>
      <c r="G23" s="154">
        <f t="shared" si="0"/>
        <v>0.17199999999999999</v>
      </c>
      <c r="H23" s="154"/>
      <c r="I23" s="154"/>
      <c r="J23" s="154"/>
      <c r="K23" s="154"/>
      <c r="L23" s="154"/>
      <c r="M23" s="153"/>
      <c r="N23" s="89"/>
      <c r="O23" s="89"/>
    </row>
    <row r="24" spans="2:15" ht="30" customHeight="1">
      <c r="B24" s="200"/>
      <c r="C24" s="102" t="s">
        <v>13</v>
      </c>
      <c r="D24" s="3" t="s">
        <v>7</v>
      </c>
      <c r="E24" s="74">
        <f>E21+1%</f>
        <v>0.17699999999999999</v>
      </c>
      <c r="F24" s="74"/>
      <c r="G24" s="74">
        <f t="shared" si="0"/>
        <v>0.16199999999999998</v>
      </c>
      <c r="H24" s="74"/>
      <c r="I24" s="74" t="s">
        <v>8</v>
      </c>
      <c r="J24" s="74"/>
      <c r="K24" s="74"/>
      <c r="L24" s="74"/>
      <c r="M24" s="153"/>
      <c r="N24" s="89"/>
      <c r="O24" s="89"/>
    </row>
    <row r="25" spans="2:15" ht="30" customHeight="1">
      <c r="B25" s="200"/>
      <c r="C25" s="102"/>
      <c r="D25" s="3" t="s">
        <v>11</v>
      </c>
      <c r="E25" s="74">
        <f>E22+1%</f>
        <v>0.187</v>
      </c>
      <c r="F25" s="74"/>
      <c r="G25" s="74">
        <f t="shared" si="0"/>
        <v>0.17199999999999999</v>
      </c>
      <c r="H25" s="74"/>
      <c r="I25" s="74"/>
      <c r="J25" s="74"/>
      <c r="K25" s="74"/>
      <c r="L25" s="74"/>
      <c r="M25" s="153"/>
      <c r="N25" s="89"/>
      <c r="O25" s="89"/>
    </row>
    <row r="26" spans="2:15" ht="30" customHeight="1">
      <c r="B26" s="201"/>
      <c r="C26" s="102"/>
      <c r="D26" s="3" t="s">
        <v>12</v>
      </c>
      <c r="E26" s="74">
        <f>E23+1%</f>
        <v>0.19700000000000001</v>
      </c>
      <c r="F26" s="74"/>
      <c r="G26" s="74">
        <f t="shared" si="0"/>
        <v>0.182</v>
      </c>
      <c r="H26" s="74"/>
      <c r="I26" s="74"/>
      <c r="J26" s="74"/>
      <c r="K26" s="74"/>
      <c r="L26" s="74"/>
      <c r="M26" s="153"/>
      <c r="N26" s="89"/>
      <c r="O26" s="89"/>
    </row>
    <row r="27" spans="2:15" s="7" customFormat="1" ht="16.5" customHeight="1">
      <c r="B27" s="75" t="s">
        <v>69</v>
      </c>
      <c r="C27" s="131" t="s">
        <v>31</v>
      </c>
      <c r="D27" s="10" t="s">
        <v>7</v>
      </c>
      <c r="E27" s="129">
        <v>0.16900000000000001</v>
      </c>
      <c r="F27" s="129"/>
      <c r="G27" s="129">
        <f>E27-2%</f>
        <v>0.14900000000000002</v>
      </c>
      <c r="H27" s="129"/>
      <c r="I27" s="129" t="s">
        <v>8</v>
      </c>
      <c r="J27" s="129"/>
      <c r="K27" s="129"/>
      <c r="L27" s="129"/>
      <c r="M27" s="114" t="s">
        <v>9</v>
      </c>
      <c r="N27" s="89" t="s">
        <v>16</v>
      </c>
      <c r="O27" s="89"/>
    </row>
    <row r="28" spans="2:15" s="7" customFormat="1" ht="16.5" customHeight="1">
      <c r="B28" s="122"/>
      <c r="C28" s="132"/>
      <c r="D28" s="10" t="s">
        <v>32</v>
      </c>
      <c r="E28" s="129">
        <v>0.189</v>
      </c>
      <c r="F28" s="129"/>
      <c r="G28" s="129">
        <f t="shared" ref="G28" si="3">E28-2%</f>
        <v>0.16900000000000001</v>
      </c>
      <c r="H28" s="129"/>
      <c r="I28" s="129"/>
      <c r="J28" s="129"/>
      <c r="K28" s="129"/>
      <c r="L28" s="129"/>
      <c r="M28" s="114"/>
      <c r="N28" s="89"/>
      <c r="O28" s="89"/>
    </row>
    <row r="29" spans="2:15" s="7" customFormat="1" ht="16.5" customHeight="1">
      <c r="B29" s="122"/>
      <c r="C29" s="133"/>
      <c r="D29" s="10" t="s">
        <v>33</v>
      </c>
      <c r="E29" s="129">
        <v>0.19900000000000001</v>
      </c>
      <c r="F29" s="129"/>
      <c r="G29" s="129">
        <f>E29-1%</f>
        <v>0.189</v>
      </c>
      <c r="H29" s="129"/>
      <c r="I29" s="129"/>
      <c r="J29" s="129"/>
      <c r="K29" s="129"/>
      <c r="L29" s="129"/>
      <c r="M29" s="114"/>
      <c r="N29" s="89"/>
      <c r="O29" s="89"/>
    </row>
    <row r="30" spans="2:15" s="8" customFormat="1" ht="27.75" hidden="1" customHeight="1">
      <c r="B30" s="131" t="s">
        <v>34</v>
      </c>
      <c r="C30" s="131" t="s">
        <v>35</v>
      </c>
      <c r="D30" s="10" t="s">
        <v>36</v>
      </c>
      <c r="E30" s="134">
        <v>0.154</v>
      </c>
      <c r="F30" s="135"/>
      <c r="G30" s="134">
        <f t="shared" ref="G30:G37" si="4">E30-1.5%</f>
        <v>0.13900000000000001</v>
      </c>
      <c r="H30" s="135"/>
      <c r="I30" s="136">
        <f t="shared" ref="I30:I40" si="5">E30+3%</f>
        <v>0.184</v>
      </c>
      <c r="J30" s="137"/>
      <c r="K30" s="136">
        <f t="shared" ref="K30:K37" si="6">I30-1.5%</f>
        <v>0.16899999999999998</v>
      </c>
      <c r="L30" s="137"/>
      <c r="M30" s="75" t="s">
        <v>37</v>
      </c>
      <c r="N30" s="70" t="s">
        <v>16</v>
      </c>
      <c r="O30" s="71"/>
    </row>
    <row r="31" spans="2:15" s="8" customFormat="1" ht="27.75" hidden="1" customHeight="1">
      <c r="B31" s="133"/>
      <c r="C31" s="133"/>
      <c r="D31" s="10" t="s">
        <v>38</v>
      </c>
      <c r="E31" s="134">
        <v>0.16400000000000001</v>
      </c>
      <c r="F31" s="135"/>
      <c r="G31" s="134">
        <f t="shared" si="4"/>
        <v>0.14900000000000002</v>
      </c>
      <c r="H31" s="135"/>
      <c r="I31" s="136">
        <f t="shared" si="5"/>
        <v>0.19400000000000001</v>
      </c>
      <c r="J31" s="137"/>
      <c r="K31" s="136">
        <f t="shared" si="6"/>
        <v>0.17899999999999999</v>
      </c>
      <c r="L31" s="137"/>
      <c r="M31" s="75"/>
      <c r="N31" s="72"/>
      <c r="O31" s="73"/>
    </row>
    <row r="32" spans="2:15" s="8" customFormat="1" ht="13.5" customHeight="1">
      <c r="B32" s="75" t="s">
        <v>39</v>
      </c>
      <c r="C32" s="162" t="s">
        <v>6</v>
      </c>
      <c r="D32" s="9" t="s">
        <v>7</v>
      </c>
      <c r="E32" s="165">
        <f>E9+0.5%</f>
        <v>0.182</v>
      </c>
      <c r="F32" s="166"/>
      <c r="G32" s="165">
        <f t="shared" si="4"/>
        <v>0.16699999999999998</v>
      </c>
      <c r="H32" s="166"/>
      <c r="I32" s="150">
        <f t="shared" si="5"/>
        <v>0.21199999999999999</v>
      </c>
      <c r="J32" s="151"/>
      <c r="K32" s="150">
        <f t="shared" si="6"/>
        <v>0.19700000000000001</v>
      </c>
      <c r="L32" s="151"/>
      <c r="M32" s="77" t="s">
        <v>9</v>
      </c>
      <c r="N32" s="89" t="s">
        <v>10</v>
      </c>
      <c r="O32" s="89"/>
    </row>
    <row r="33" spans="1:17" s="8" customFormat="1" ht="13.5" customHeight="1">
      <c r="B33" s="75"/>
      <c r="C33" s="163"/>
      <c r="D33" s="9" t="s">
        <v>11</v>
      </c>
      <c r="E33" s="165">
        <f>E10+0.5%</f>
        <v>0.192</v>
      </c>
      <c r="F33" s="166"/>
      <c r="G33" s="165">
        <f t="shared" si="4"/>
        <v>0.17699999999999999</v>
      </c>
      <c r="H33" s="166"/>
      <c r="I33" s="150">
        <f t="shared" si="5"/>
        <v>0.222</v>
      </c>
      <c r="J33" s="151"/>
      <c r="K33" s="150">
        <f t="shared" si="6"/>
        <v>0.20700000000000002</v>
      </c>
      <c r="L33" s="151"/>
      <c r="M33" s="77"/>
      <c r="N33" s="89"/>
      <c r="O33" s="89"/>
    </row>
    <row r="34" spans="1:17" s="8" customFormat="1" ht="13.5" customHeight="1">
      <c r="B34" s="75"/>
      <c r="C34" s="164"/>
      <c r="D34" s="9" t="s">
        <v>12</v>
      </c>
      <c r="E34" s="165">
        <f>E11+0.5%</f>
        <v>0.20200000000000001</v>
      </c>
      <c r="F34" s="166"/>
      <c r="G34" s="165">
        <f t="shared" si="4"/>
        <v>0.187</v>
      </c>
      <c r="H34" s="166"/>
      <c r="I34" s="150">
        <f t="shared" si="5"/>
        <v>0.23200000000000001</v>
      </c>
      <c r="J34" s="151"/>
      <c r="K34" s="150">
        <f t="shared" si="6"/>
        <v>0.21700000000000003</v>
      </c>
      <c r="L34" s="151"/>
      <c r="M34" s="77"/>
      <c r="N34" s="89"/>
      <c r="O34" s="89"/>
    </row>
    <row r="35" spans="1:17" s="8" customFormat="1" ht="13.5" customHeight="1">
      <c r="B35" s="75"/>
      <c r="C35" s="131" t="s">
        <v>13</v>
      </c>
      <c r="D35" s="10" t="s">
        <v>7</v>
      </c>
      <c r="E35" s="136">
        <f>E32+1%</f>
        <v>0.192</v>
      </c>
      <c r="F35" s="137"/>
      <c r="G35" s="136">
        <f t="shared" si="4"/>
        <v>0.17699999999999999</v>
      </c>
      <c r="H35" s="137"/>
      <c r="I35" s="136">
        <f t="shared" si="5"/>
        <v>0.222</v>
      </c>
      <c r="J35" s="137"/>
      <c r="K35" s="136">
        <f t="shared" si="6"/>
        <v>0.20700000000000002</v>
      </c>
      <c r="L35" s="137"/>
      <c r="M35" s="77"/>
      <c r="N35" s="89"/>
      <c r="O35" s="89"/>
    </row>
    <row r="36" spans="1:17" s="8" customFormat="1" ht="13.5" customHeight="1">
      <c r="B36" s="75"/>
      <c r="C36" s="132"/>
      <c r="D36" s="10" t="s">
        <v>11</v>
      </c>
      <c r="E36" s="136">
        <f>E33+1%</f>
        <v>0.20200000000000001</v>
      </c>
      <c r="F36" s="137"/>
      <c r="G36" s="136">
        <f t="shared" si="4"/>
        <v>0.187</v>
      </c>
      <c r="H36" s="137"/>
      <c r="I36" s="136">
        <f t="shared" si="5"/>
        <v>0.23200000000000001</v>
      </c>
      <c r="J36" s="137"/>
      <c r="K36" s="136">
        <f t="shared" si="6"/>
        <v>0.21700000000000003</v>
      </c>
      <c r="L36" s="137"/>
      <c r="M36" s="77"/>
      <c r="N36" s="89"/>
      <c r="O36" s="89"/>
    </row>
    <row r="37" spans="1:17" s="8" customFormat="1" ht="13.5" customHeight="1">
      <c r="B37" s="75"/>
      <c r="C37" s="133"/>
      <c r="D37" s="10" t="s">
        <v>12</v>
      </c>
      <c r="E37" s="136">
        <f>E34+1%</f>
        <v>0.21200000000000002</v>
      </c>
      <c r="F37" s="137"/>
      <c r="G37" s="136">
        <f t="shared" si="4"/>
        <v>0.19700000000000001</v>
      </c>
      <c r="H37" s="137"/>
      <c r="I37" s="136">
        <f t="shared" si="5"/>
        <v>0.24200000000000002</v>
      </c>
      <c r="J37" s="137"/>
      <c r="K37" s="136">
        <f t="shared" si="6"/>
        <v>0.22700000000000004</v>
      </c>
      <c r="L37" s="137"/>
      <c r="M37" s="203"/>
      <c r="N37" s="89"/>
      <c r="O37" s="89"/>
    </row>
    <row r="38" spans="1:17" s="8" customFormat="1" ht="14.25" customHeight="1">
      <c r="B38" s="75" t="s">
        <v>70</v>
      </c>
      <c r="C38" s="131" t="s">
        <v>31</v>
      </c>
      <c r="D38" s="10" t="s">
        <v>7</v>
      </c>
      <c r="E38" s="134">
        <v>0.16900000000000001</v>
      </c>
      <c r="F38" s="135"/>
      <c r="G38" s="134">
        <f>E38-2%</f>
        <v>0.14900000000000002</v>
      </c>
      <c r="H38" s="135"/>
      <c r="I38" s="136">
        <f t="shared" si="5"/>
        <v>0.19900000000000001</v>
      </c>
      <c r="J38" s="137"/>
      <c r="K38" s="136">
        <f>G38+3%</f>
        <v>0.17900000000000002</v>
      </c>
      <c r="L38" s="137"/>
      <c r="M38" s="159" t="s">
        <v>9</v>
      </c>
      <c r="N38" s="70" t="s">
        <v>10</v>
      </c>
      <c r="O38" s="71"/>
    </row>
    <row r="39" spans="1:17" s="8" customFormat="1" ht="14.25" customHeight="1">
      <c r="B39" s="75"/>
      <c r="C39" s="132"/>
      <c r="D39" s="10" t="s">
        <v>32</v>
      </c>
      <c r="E39" s="134">
        <v>0.189</v>
      </c>
      <c r="F39" s="135"/>
      <c r="G39" s="134">
        <f t="shared" ref="G39:G40" si="7">E39-2%</f>
        <v>0.16900000000000001</v>
      </c>
      <c r="H39" s="135"/>
      <c r="I39" s="136">
        <f t="shared" si="5"/>
        <v>0.219</v>
      </c>
      <c r="J39" s="137"/>
      <c r="K39" s="136">
        <f t="shared" ref="K39:K40" si="8">G39+3%</f>
        <v>0.19900000000000001</v>
      </c>
      <c r="L39" s="137"/>
      <c r="M39" s="160"/>
      <c r="N39" s="72"/>
      <c r="O39" s="73"/>
    </row>
    <row r="40" spans="1:17" s="8" customFormat="1" ht="14.25" customHeight="1">
      <c r="B40" s="75"/>
      <c r="C40" s="133"/>
      <c r="D40" s="10" t="s">
        <v>33</v>
      </c>
      <c r="E40" s="134">
        <v>0.20899999999999999</v>
      </c>
      <c r="F40" s="135"/>
      <c r="G40" s="134">
        <f t="shared" si="7"/>
        <v>0.189</v>
      </c>
      <c r="H40" s="135"/>
      <c r="I40" s="136">
        <f t="shared" si="5"/>
        <v>0.23899999999999999</v>
      </c>
      <c r="J40" s="137"/>
      <c r="K40" s="136">
        <f t="shared" si="8"/>
        <v>0.219</v>
      </c>
      <c r="L40" s="137"/>
      <c r="M40" s="161"/>
      <c r="N40" s="126"/>
      <c r="O40" s="127"/>
    </row>
    <row r="41" spans="1:17" s="8" customFormat="1" ht="5.25" customHeight="1">
      <c r="A41" s="40"/>
      <c r="B41" s="39"/>
      <c r="C41" s="13"/>
      <c r="D41" s="20"/>
      <c r="E41" s="21"/>
      <c r="F41" s="21"/>
      <c r="G41" s="21"/>
      <c r="H41" s="21"/>
      <c r="I41" s="23"/>
      <c r="J41" s="23"/>
      <c r="K41" s="23"/>
      <c r="L41" s="23"/>
      <c r="M41" s="41"/>
      <c r="N41" s="41"/>
      <c r="O41" s="41"/>
      <c r="P41" s="40"/>
      <c r="Q41" s="40"/>
    </row>
    <row r="42" spans="1:17" ht="36.75" customHeight="1">
      <c r="B42" s="36" t="s">
        <v>0</v>
      </c>
      <c r="C42" s="36" t="s">
        <v>1</v>
      </c>
      <c r="D42" s="37" t="s">
        <v>2</v>
      </c>
      <c r="E42" s="49" t="s">
        <v>26</v>
      </c>
      <c r="F42" s="50"/>
      <c r="G42" s="50"/>
      <c r="H42" s="51"/>
      <c r="I42" s="49" t="s">
        <v>27</v>
      </c>
      <c r="J42" s="50"/>
      <c r="K42" s="50"/>
      <c r="L42" s="51"/>
      <c r="M42" s="36" t="s">
        <v>3</v>
      </c>
      <c r="N42" s="52" t="s">
        <v>4</v>
      </c>
      <c r="O42" s="53"/>
    </row>
    <row r="43" spans="1:17" s="8" customFormat="1" ht="18" customHeight="1">
      <c r="B43" s="54" t="s">
        <v>93</v>
      </c>
      <c r="C43" s="54" t="s">
        <v>31</v>
      </c>
      <c r="D43" s="43" t="s">
        <v>36</v>
      </c>
      <c r="E43" s="57">
        <v>0.13900000000000001</v>
      </c>
      <c r="F43" s="58"/>
      <c r="G43" s="58"/>
      <c r="H43" s="59"/>
      <c r="I43" s="60">
        <f>E43+3%</f>
        <v>0.16900000000000001</v>
      </c>
      <c r="J43" s="61"/>
      <c r="K43" s="61"/>
      <c r="L43" s="62"/>
      <c r="M43" s="54" t="s">
        <v>37</v>
      </c>
      <c r="N43" s="63" t="s">
        <v>16</v>
      </c>
      <c r="O43" s="64"/>
    </row>
    <row r="44" spans="1:17" s="8" customFormat="1" ht="18" customHeight="1">
      <c r="B44" s="55"/>
      <c r="C44" s="56"/>
      <c r="D44" s="43" t="s">
        <v>38</v>
      </c>
      <c r="E44" s="57">
        <v>0.14899999999999999</v>
      </c>
      <c r="F44" s="58"/>
      <c r="G44" s="58"/>
      <c r="H44" s="59"/>
      <c r="I44" s="60">
        <f>E44+3%</f>
        <v>0.17899999999999999</v>
      </c>
      <c r="J44" s="61"/>
      <c r="K44" s="61"/>
      <c r="L44" s="62"/>
      <c r="M44" s="56"/>
      <c r="N44" s="65"/>
      <c r="O44" s="66"/>
    </row>
    <row r="45" spans="1:17" s="8" customFormat="1" ht="54.75" customHeight="1">
      <c r="B45" s="56"/>
      <c r="C45" s="67" t="s">
        <v>83</v>
      </c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9"/>
    </row>
    <row r="46" spans="1:17" s="8" customFormat="1" ht="5.25" customHeight="1">
      <c r="B46" s="39"/>
      <c r="C46" s="39"/>
      <c r="D46" s="20"/>
      <c r="E46" s="21"/>
      <c r="F46" s="21"/>
      <c r="G46" s="21"/>
      <c r="H46" s="21"/>
      <c r="I46" s="23"/>
      <c r="J46" s="23"/>
      <c r="K46" s="23"/>
      <c r="L46" s="23"/>
      <c r="M46" s="35"/>
      <c r="N46" s="35"/>
      <c r="O46" s="35"/>
    </row>
    <row r="47" spans="1:17" ht="15.75" customHeight="1">
      <c r="B47" s="79" t="s">
        <v>0</v>
      </c>
      <c r="C47" s="79" t="s">
        <v>1</v>
      </c>
      <c r="D47" s="81" t="s">
        <v>2</v>
      </c>
      <c r="E47" s="52" t="s">
        <v>26</v>
      </c>
      <c r="F47" s="83"/>
      <c r="G47" s="83"/>
      <c r="H47" s="53"/>
      <c r="I47" s="52" t="s">
        <v>27</v>
      </c>
      <c r="J47" s="83"/>
      <c r="K47" s="83"/>
      <c r="L47" s="53"/>
      <c r="M47" s="79" t="s">
        <v>3</v>
      </c>
      <c r="N47" s="84" t="s">
        <v>4</v>
      </c>
      <c r="O47" s="85"/>
    </row>
    <row r="48" spans="1:17" ht="22.5" customHeight="1">
      <c r="B48" s="80"/>
      <c r="C48" s="80"/>
      <c r="D48" s="82"/>
      <c r="E48" s="52" t="s">
        <v>25</v>
      </c>
      <c r="F48" s="53"/>
      <c r="G48" s="52" t="s">
        <v>30</v>
      </c>
      <c r="H48" s="53"/>
      <c r="I48" s="52" t="s">
        <v>25</v>
      </c>
      <c r="J48" s="53"/>
      <c r="K48" s="52" t="s">
        <v>30</v>
      </c>
      <c r="L48" s="53"/>
      <c r="M48" s="80"/>
      <c r="N48" s="86"/>
      <c r="O48" s="87"/>
    </row>
    <row r="49" spans="2:15" s="8" customFormat="1" ht="13.5" customHeight="1">
      <c r="B49" s="131" t="s">
        <v>85</v>
      </c>
      <c r="C49" s="145" t="s">
        <v>40</v>
      </c>
      <c r="D49" s="146"/>
      <c r="E49" s="146"/>
      <c r="F49" s="146"/>
      <c r="G49" s="146"/>
      <c r="H49" s="146"/>
      <c r="I49" s="146"/>
      <c r="J49" s="146"/>
      <c r="K49" s="146"/>
      <c r="L49" s="147"/>
      <c r="M49" s="131" t="s">
        <v>37</v>
      </c>
      <c r="N49" s="148">
        <v>900000</v>
      </c>
      <c r="O49" s="148"/>
    </row>
    <row r="50" spans="2:15" s="8" customFormat="1" ht="15" customHeight="1">
      <c r="B50" s="132"/>
      <c r="C50" s="11" t="s">
        <v>13</v>
      </c>
      <c r="D50" s="149" t="s">
        <v>80</v>
      </c>
      <c r="E50" s="150">
        <v>0.23899999999999999</v>
      </c>
      <c r="F50" s="151"/>
      <c r="G50" s="150">
        <f>E50-1.5%</f>
        <v>0.22399999999999998</v>
      </c>
      <c r="H50" s="151"/>
      <c r="I50" s="150">
        <f>E50+3%</f>
        <v>0.26900000000000002</v>
      </c>
      <c r="J50" s="151"/>
      <c r="K50" s="150">
        <f>I50-1.5%</f>
        <v>0.254</v>
      </c>
      <c r="L50" s="151"/>
      <c r="M50" s="132"/>
      <c r="N50" s="148"/>
      <c r="O50" s="148"/>
    </row>
    <row r="51" spans="2:15" s="8" customFormat="1" ht="15" customHeight="1">
      <c r="B51" s="132"/>
      <c r="C51" s="11" t="s">
        <v>6</v>
      </c>
      <c r="D51" s="149"/>
      <c r="E51" s="152">
        <f>E50-1%</f>
        <v>0.22899999999999998</v>
      </c>
      <c r="F51" s="152"/>
      <c r="G51" s="152">
        <f>E51-1.5%</f>
        <v>0.21399999999999997</v>
      </c>
      <c r="H51" s="152"/>
      <c r="I51" s="152">
        <f>E51+3%</f>
        <v>0.25900000000000001</v>
      </c>
      <c r="J51" s="152"/>
      <c r="K51" s="152">
        <f>I51-1.5%</f>
        <v>0.24399999999999999</v>
      </c>
      <c r="L51" s="152"/>
      <c r="M51" s="132"/>
      <c r="N51" s="148"/>
      <c r="O51" s="148"/>
    </row>
    <row r="52" spans="2:15" s="8" customFormat="1" ht="12" customHeight="1">
      <c r="B52" s="132"/>
      <c r="C52" s="145" t="s">
        <v>41</v>
      </c>
      <c r="D52" s="146"/>
      <c r="E52" s="146"/>
      <c r="F52" s="146"/>
      <c r="G52" s="146"/>
      <c r="H52" s="146"/>
      <c r="I52" s="146"/>
      <c r="J52" s="146"/>
      <c r="K52" s="146"/>
      <c r="L52" s="147"/>
      <c r="M52" s="132"/>
      <c r="N52" s="148"/>
      <c r="O52" s="148"/>
    </row>
    <row r="53" spans="2:15" s="8" customFormat="1" ht="15" customHeight="1">
      <c r="B53" s="132"/>
      <c r="C53" s="38" t="s">
        <v>13</v>
      </c>
      <c r="D53" s="128" t="s">
        <v>80</v>
      </c>
      <c r="E53" s="129">
        <f>E50+3%</f>
        <v>0.26900000000000002</v>
      </c>
      <c r="F53" s="129"/>
      <c r="G53" s="129">
        <f>E53-1.5%</f>
        <v>0.254</v>
      </c>
      <c r="H53" s="129"/>
      <c r="I53" s="129">
        <f>E53+2%</f>
        <v>0.28900000000000003</v>
      </c>
      <c r="J53" s="129"/>
      <c r="K53" s="129">
        <f>G53+3%</f>
        <v>0.28400000000000003</v>
      </c>
      <c r="L53" s="129"/>
      <c r="M53" s="132"/>
      <c r="N53" s="148"/>
      <c r="O53" s="148"/>
    </row>
    <row r="54" spans="2:15" s="8" customFormat="1" ht="15" customHeight="1">
      <c r="B54" s="132"/>
      <c r="C54" s="38" t="s">
        <v>6</v>
      </c>
      <c r="D54" s="128"/>
      <c r="E54" s="129">
        <f>E53-1%</f>
        <v>0.25900000000000001</v>
      </c>
      <c r="F54" s="129"/>
      <c r="G54" s="129">
        <f>E54-1.5%</f>
        <v>0.24399999999999999</v>
      </c>
      <c r="H54" s="129"/>
      <c r="I54" s="129">
        <f>E54+3%</f>
        <v>0.28900000000000003</v>
      </c>
      <c r="J54" s="129"/>
      <c r="K54" s="129">
        <f>G54+3%</f>
        <v>0.27400000000000002</v>
      </c>
      <c r="L54" s="129"/>
      <c r="M54" s="133"/>
      <c r="N54" s="148"/>
      <c r="O54" s="148"/>
    </row>
    <row r="55" spans="2:15" s="8" customFormat="1" ht="13.5" customHeight="1">
      <c r="B55" s="132"/>
      <c r="C55" s="204" t="s">
        <v>42</v>
      </c>
      <c r="D55" s="204"/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4"/>
    </row>
    <row r="56" spans="2:15" s="8" customFormat="1" ht="50.25" customHeight="1">
      <c r="B56" s="132"/>
      <c r="C56" s="155" t="s">
        <v>81</v>
      </c>
      <c r="D56" s="155"/>
      <c r="E56" s="155"/>
      <c r="F56" s="155"/>
      <c r="G56" s="155"/>
      <c r="H56" s="155"/>
      <c r="I56" s="155"/>
      <c r="J56" s="155"/>
      <c r="K56" s="155"/>
      <c r="L56" s="155"/>
      <c r="M56" s="155"/>
      <c r="N56" s="155"/>
      <c r="O56" s="155"/>
    </row>
    <row r="57" spans="2:15" s="8" customFormat="1" ht="15.75" customHeight="1">
      <c r="B57" s="132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</row>
    <row r="58" spans="2:15" s="8" customFormat="1" ht="39" customHeight="1">
      <c r="B58" s="133"/>
      <c r="C58" s="156" t="s">
        <v>82</v>
      </c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8"/>
    </row>
    <row r="59" spans="2:15" s="12" customFormat="1" ht="4.5" customHeight="1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</row>
    <row r="60" spans="2:15" s="8" customFormat="1" ht="21.75" customHeight="1">
      <c r="B60" s="118" t="s">
        <v>0</v>
      </c>
      <c r="C60" s="118" t="s">
        <v>1</v>
      </c>
      <c r="D60" s="119" t="s">
        <v>2</v>
      </c>
      <c r="E60" s="118" t="s">
        <v>43</v>
      </c>
      <c r="F60" s="118"/>
      <c r="G60" s="118"/>
      <c r="H60" s="118"/>
      <c r="I60" s="118" t="s">
        <v>44</v>
      </c>
      <c r="J60" s="118"/>
      <c r="K60" s="118"/>
      <c r="L60" s="118"/>
      <c r="M60" s="118" t="s">
        <v>3</v>
      </c>
      <c r="N60" s="118" t="s">
        <v>4</v>
      </c>
      <c r="O60" s="118"/>
    </row>
    <row r="61" spans="2:15" s="8" customFormat="1" ht="36" customHeight="1">
      <c r="B61" s="118"/>
      <c r="C61" s="118"/>
      <c r="D61" s="119"/>
      <c r="E61" s="143" t="s">
        <v>25</v>
      </c>
      <c r="F61" s="144"/>
      <c r="G61" s="15" t="s">
        <v>45</v>
      </c>
      <c r="H61" s="15" t="s">
        <v>46</v>
      </c>
      <c r="I61" s="143" t="s">
        <v>25</v>
      </c>
      <c r="J61" s="144"/>
      <c r="K61" s="15" t="s">
        <v>45</v>
      </c>
      <c r="L61" s="15" t="s">
        <v>46</v>
      </c>
      <c r="M61" s="118"/>
      <c r="N61" s="118"/>
      <c r="O61" s="118"/>
    </row>
    <row r="62" spans="2:15" s="8" customFormat="1" ht="15" customHeight="1">
      <c r="B62" s="130" t="s">
        <v>102</v>
      </c>
      <c r="C62" s="131" t="s">
        <v>35</v>
      </c>
      <c r="D62" s="10" t="s">
        <v>7</v>
      </c>
      <c r="E62" s="134">
        <v>0.18</v>
      </c>
      <c r="F62" s="135"/>
      <c r="G62" s="16">
        <v>0.14000000000000001</v>
      </c>
      <c r="H62" s="17">
        <v>0.13</v>
      </c>
      <c r="I62" s="136">
        <f>E62+3%</f>
        <v>0.21</v>
      </c>
      <c r="J62" s="137"/>
      <c r="K62" s="18">
        <f t="shared" ref="K62:L64" si="9">G62+3%</f>
        <v>0.17</v>
      </c>
      <c r="L62" s="18">
        <f t="shared" si="9"/>
        <v>0.16</v>
      </c>
      <c r="M62" s="138" t="s">
        <v>37</v>
      </c>
      <c r="N62" s="139" t="s">
        <v>10</v>
      </c>
      <c r="O62" s="140"/>
    </row>
    <row r="63" spans="2:15" s="8" customFormat="1" ht="15" customHeight="1">
      <c r="B63" s="130"/>
      <c r="C63" s="132"/>
      <c r="D63" s="10" t="s">
        <v>11</v>
      </c>
      <c r="E63" s="134">
        <v>0.19</v>
      </c>
      <c r="F63" s="135"/>
      <c r="G63" s="16">
        <v>0.15</v>
      </c>
      <c r="H63" s="17">
        <v>0.14000000000000001</v>
      </c>
      <c r="I63" s="136">
        <f>E63+3%</f>
        <v>0.22</v>
      </c>
      <c r="J63" s="137"/>
      <c r="K63" s="18">
        <f t="shared" si="9"/>
        <v>0.18</v>
      </c>
      <c r="L63" s="18">
        <f t="shared" si="9"/>
        <v>0.17</v>
      </c>
      <c r="M63" s="132"/>
      <c r="N63" s="141"/>
      <c r="O63" s="142"/>
    </row>
    <row r="64" spans="2:15" s="8" customFormat="1" ht="15" customHeight="1">
      <c r="B64" s="130"/>
      <c r="C64" s="133"/>
      <c r="D64" s="10" t="s">
        <v>12</v>
      </c>
      <c r="E64" s="134">
        <v>0.2</v>
      </c>
      <c r="F64" s="135"/>
      <c r="G64" s="16">
        <v>0.16</v>
      </c>
      <c r="H64" s="17">
        <v>0.15</v>
      </c>
      <c r="I64" s="136">
        <f>E64+3%</f>
        <v>0.23</v>
      </c>
      <c r="J64" s="137"/>
      <c r="K64" s="18">
        <f t="shared" si="9"/>
        <v>0.19</v>
      </c>
      <c r="L64" s="18">
        <f t="shared" si="9"/>
        <v>0.18</v>
      </c>
      <c r="M64" s="132"/>
      <c r="N64" s="141"/>
      <c r="O64" s="142"/>
    </row>
    <row r="65" spans="2:15" s="8" customFormat="1" ht="3.75" customHeight="1">
      <c r="B65" s="19"/>
      <c r="C65" s="13"/>
      <c r="D65" s="20"/>
      <c r="E65" s="21"/>
      <c r="F65" s="21"/>
      <c r="G65" s="22"/>
      <c r="H65" s="22"/>
      <c r="I65" s="23"/>
      <c r="J65" s="23"/>
      <c r="K65" s="24"/>
      <c r="L65" s="24"/>
      <c r="M65" s="13"/>
      <c r="N65" s="25"/>
      <c r="O65" s="25"/>
    </row>
    <row r="66" spans="2:15" s="8" customFormat="1" ht="15" customHeight="1">
      <c r="B66" s="118" t="s">
        <v>0</v>
      </c>
      <c r="C66" s="118" t="s">
        <v>1</v>
      </c>
      <c r="D66" s="119" t="s">
        <v>2</v>
      </c>
      <c r="E66" s="123" t="s">
        <v>47</v>
      </c>
      <c r="F66" s="124"/>
      <c r="G66" s="124"/>
      <c r="H66" s="124"/>
      <c r="I66" s="124"/>
      <c r="J66" s="124"/>
      <c r="K66" s="124"/>
      <c r="L66" s="125"/>
      <c r="M66" s="118" t="s">
        <v>3</v>
      </c>
      <c r="N66" s="118" t="s">
        <v>4</v>
      </c>
      <c r="O66" s="118"/>
    </row>
    <row r="67" spans="2:15" s="8" customFormat="1" ht="14.25" customHeight="1">
      <c r="B67" s="118"/>
      <c r="C67" s="118"/>
      <c r="D67" s="119"/>
      <c r="E67" s="119" t="s">
        <v>48</v>
      </c>
      <c r="F67" s="119"/>
      <c r="G67" s="119" t="s">
        <v>49</v>
      </c>
      <c r="H67" s="119"/>
      <c r="I67" s="119" t="s">
        <v>50</v>
      </c>
      <c r="J67" s="119"/>
      <c r="K67" s="119" t="s">
        <v>51</v>
      </c>
      <c r="L67" s="119"/>
      <c r="M67" s="118"/>
      <c r="N67" s="118"/>
      <c r="O67" s="118"/>
    </row>
    <row r="68" spans="2:15" s="8" customFormat="1" ht="42.75" customHeight="1">
      <c r="B68" s="118"/>
      <c r="C68" s="118"/>
      <c r="D68" s="119"/>
      <c r="E68" s="15" t="s">
        <v>46</v>
      </c>
      <c r="F68" s="15" t="s">
        <v>52</v>
      </c>
      <c r="G68" s="15" t="s">
        <v>46</v>
      </c>
      <c r="H68" s="15" t="s">
        <v>52</v>
      </c>
      <c r="I68" s="15" t="s">
        <v>46</v>
      </c>
      <c r="J68" s="15" t="s">
        <v>52</v>
      </c>
      <c r="K68" s="15" t="s">
        <v>46</v>
      </c>
      <c r="L68" s="15" t="s">
        <v>52</v>
      </c>
      <c r="M68" s="118"/>
      <c r="N68" s="118"/>
      <c r="O68" s="118"/>
    </row>
    <row r="69" spans="2:15" s="8" customFormat="1" ht="21.75" customHeight="1">
      <c r="B69" s="122" t="s">
        <v>68</v>
      </c>
      <c r="C69" s="75" t="s">
        <v>13</v>
      </c>
      <c r="D69" s="10" t="s">
        <v>36</v>
      </c>
      <c r="E69" s="16">
        <v>8.8999999999999996E-2</v>
      </c>
      <c r="F69" s="16">
        <f t="shared" ref="F69:F71" si="10">E69+1%</f>
        <v>9.8999999999999991E-2</v>
      </c>
      <c r="G69" s="16">
        <v>0.105</v>
      </c>
      <c r="H69" s="18">
        <f>G69+1%</f>
        <v>0.11499999999999999</v>
      </c>
      <c r="I69" s="16">
        <f>G69+1%</f>
        <v>0.11499999999999999</v>
      </c>
      <c r="J69" s="16">
        <f>I69+1%</f>
        <v>0.12499999999999999</v>
      </c>
      <c r="K69" s="16">
        <f>I69</f>
        <v>0.11499999999999999</v>
      </c>
      <c r="L69" s="18">
        <f>K69+1%</f>
        <v>0.12499999999999999</v>
      </c>
      <c r="M69" s="114" t="s">
        <v>53</v>
      </c>
      <c r="N69" s="120" t="s">
        <v>10</v>
      </c>
      <c r="O69" s="114"/>
    </row>
    <row r="70" spans="2:15" s="8" customFormat="1" ht="21.75" customHeight="1">
      <c r="B70" s="75"/>
      <c r="C70" s="75"/>
      <c r="D70" s="10" t="s">
        <v>38</v>
      </c>
      <c r="E70" s="16">
        <v>9.9000000000000005E-2</v>
      </c>
      <c r="F70" s="16">
        <f t="shared" si="10"/>
        <v>0.109</v>
      </c>
      <c r="G70" s="16">
        <f>G69+1%</f>
        <v>0.11499999999999999</v>
      </c>
      <c r="H70" s="18">
        <f t="shared" ref="H70:H71" si="11">G70+1%</f>
        <v>0.12499999999999999</v>
      </c>
      <c r="I70" s="16">
        <f t="shared" ref="I70:I71" si="12">G70+1%</f>
        <v>0.12499999999999999</v>
      </c>
      <c r="J70" s="16">
        <f t="shared" ref="J70:J71" si="13">I70+1%</f>
        <v>0.13499999999999998</v>
      </c>
      <c r="K70" s="16">
        <f t="shared" ref="K70:K71" si="14">I70</f>
        <v>0.12499999999999999</v>
      </c>
      <c r="L70" s="18">
        <f t="shared" ref="L70:L71" si="15">K70+1%</f>
        <v>0.13499999999999998</v>
      </c>
      <c r="M70" s="114"/>
      <c r="N70" s="114"/>
      <c r="O70" s="114"/>
    </row>
    <row r="71" spans="2:15" s="8" customFormat="1" ht="21.75" customHeight="1">
      <c r="B71" s="75"/>
      <c r="C71" s="75"/>
      <c r="D71" s="10" t="s">
        <v>55</v>
      </c>
      <c r="E71" s="16">
        <v>0.109</v>
      </c>
      <c r="F71" s="16">
        <f t="shared" si="10"/>
        <v>0.11899999999999999</v>
      </c>
      <c r="G71" s="16">
        <f>G70+1%</f>
        <v>0.12499999999999999</v>
      </c>
      <c r="H71" s="18">
        <f t="shared" si="11"/>
        <v>0.13499999999999998</v>
      </c>
      <c r="I71" s="16">
        <f t="shared" si="12"/>
        <v>0.13499999999999998</v>
      </c>
      <c r="J71" s="16">
        <f t="shared" si="13"/>
        <v>0.14499999999999999</v>
      </c>
      <c r="K71" s="16">
        <f t="shared" si="14"/>
        <v>0.13499999999999998</v>
      </c>
      <c r="L71" s="18">
        <f t="shared" si="15"/>
        <v>0.14499999999999999</v>
      </c>
      <c r="M71" s="114"/>
      <c r="N71" s="114"/>
      <c r="O71" s="114"/>
    </row>
    <row r="72" spans="2:15" s="8" customFormat="1" ht="14.25" customHeight="1">
      <c r="B72" s="75" t="s">
        <v>101</v>
      </c>
      <c r="C72" s="75" t="s">
        <v>13</v>
      </c>
      <c r="D72" s="10" t="s">
        <v>36</v>
      </c>
      <c r="E72" s="16">
        <v>9.9000000000000005E-2</v>
      </c>
      <c r="F72" s="16">
        <f>E72+1%</f>
        <v>0.109</v>
      </c>
      <c r="G72" s="16">
        <v>0.115</v>
      </c>
      <c r="H72" s="18">
        <f>G72+1%</f>
        <v>0.125</v>
      </c>
      <c r="I72" s="16">
        <f>G72+1%</f>
        <v>0.125</v>
      </c>
      <c r="J72" s="16">
        <f>I72+1%</f>
        <v>0.13500000000000001</v>
      </c>
      <c r="K72" s="16">
        <f>I72</f>
        <v>0.125</v>
      </c>
      <c r="L72" s="18">
        <f>K72+1%</f>
        <v>0.13500000000000001</v>
      </c>
      <c r="M72" s="114" t="s">
        <v>53</v>
      </c>
      <c r="N72" s="120" t="s">
        <v>54</v>
      </c>
      <c r="O72" s="114"/>
    </row>
    <row r="73" spans="2:15" s="8" customFormat="1" ht="14.25" customHeight="1">
      <c r="B73" s="75"/>
      <c r="C73" s="75"/>
      <c r="D73" s="10" t="s">
        <v>38</v>
      </c>
      <c r="E73" s="16">
        <v>0.109</v>
      </c>
      <c r="F73" s="16">
        <f>E73+1%</f>
        <v>0.11899999999999999</v>
      </c>
      <c r="G73" s="16">
        <f>G72+1%</f>
        <v>0.125</v>
      </c>
      <c r="H73" s="18">
        <f t="shared" ref="H73:H74" si="16">G73+1%</f>
        <v>0.13500000000000001</v>
      </c>
      <c r="I73" s="16">
        <f t="shared" ref="I73:I74" si="17">G73+1%</f>
        <v>0.13500000000000001</v>
      </c>
      <c r="J73" s="16">
        <f t="shared" ref="J73:J74" si="18">I73+1%</f>
        <v>0.14500000000000002</v>
      </c>
      <c r="K73" s="16">
        <f t="shared" ref="K73:K74" si="19">I73</f>
        <v>0.13500000000000001</v>
      </c>
      <c r="L73" s="18">
        <f t="shared" ref="L73:L74" si="20">K73+1%</f>
        <v>0.14500000000000002</v>
      </c>
      <c r="M73" s="114"/>
      <c r="N73" s="114"/>
      <c r="O73" s="114"/>
    </row>
    <row r="74" spans="2:15" s="8" customFormat="1" ht="14.25" customHeight="1">
      <c r="B74" s="75"/>
      <c r="C74" s="75"/>
      <c r="D74" s="10" t="s">
        <v>55</v>
      </c>
      <c r="E74" s="16">
        <v>0.11899999999999999</v>
      </c>
      <c r="F74" s="16">
        <f>E74+1%</f>
        <v>0.129</v>
      </c>
      <c r="G74" s="16">
        <f>G73+1%</f>
        <v>0.13500000000000001</v>
      </c>
      <c r="H74" s="18">
        <f t="shared" si="16"/>
        <v>0.14500000000000002</v>
      </c>
      <c r="I74" s="16">
        <f t="shared" si="17"/>
        <v>0.14500000000000002</v>
      </c>
      <c r="J74" s="16">
        <f t="shared" si="18"/>
        <v>0.15500000000000003</v>
      </c>
      <c r="K74" s="16">
        <f t="shared" si="19"/>
        <v>0.14500000000000002</v>
      </c>
      <c r="L74" s="18">
        <f t="shared" si="20"/>
        <v>0.15500000000000003</v>
      </c>
      <c r="M74" s="114"/>
      <c r="N74" s="114"/>
      <c r="O74" s="114"/>
    </row>
    <row r="75" spans="2:15" s="8" customFormat="1" ht="14.25" customHeight="1">
      <c r="B75" s="75" t="s">
        <v>104</v>
      </c>
      <c r="C75" s="75" t="s">
        <v>13</v>
      </c>
      <c r="D75" s="44" t="s">
        <v>36</v>
      </c>
      <c r="E75" s="48" t="s">
        <v>8</v>
      </c>
      <c r="F75" s="48"/>
      <c r="G75" s="16">
        <v>7.4999999999999997E-2</v>
      </c>
      <c r="H75" s="16">
        <v>9.5000000000000001E-2</v>
      </c>
      <c r="I75" s="16">
        <v>9.9000000000000005E-2</v>
      </c>
      <c r="J75" s="16">
        <v>0.115</v>
      </c>
      <c r="K75" s="16">
        <v>0.115</v>
      </c>
      <c r="L75" s="16">
        <v>0.13</v>
      </c>
      <c r="M75" s="114" t="s">
        <v>100</v>
      </c>
      <c r="N75" s="120" t="s">
        <v>54</v>
      </c>
      <c r="O75" s="120"/>
    </row>
    <row r="76" spans="2:15" s="8" customFormat="1" ht="14.25" customHeight="1">
      <c r="B76" s="75"/>
      <c r="C76" s="75"/>
      <c r="D76" s="10" t="s">
        <v>38</v>
      </c>
      <c r="E76" s="48"/>
      <c r="F76" s="48"/>
      <c r="G76" s="16">
        <v>9.5000000000000001E-2</v>
      </c>
      <c r="H76" s="16">
        <v>0.11</v>
      </c>
      <c r="I76" s="16">
        <v>0.105</v>
      </c>
      <c r="J76" s="16">
        <v>0.12</v>
      </c>
      <c r="K76" s="16">
        <v>0.125</v>
      </c>
      <c r="L76" s="16">
        <v>0.14000000000000001</v>
      </c>
      <c r="M76" s="114"/>
      <c r="N76" s="120"/>
      <c r="O76" s="120"/>
    </row>
    <row r="77" spans="2:15" s="8" customFormat="1" ht="17.25" customHeight="1">
      <c r="B77" s="75"/>
      <c r="C77" s="75"/>
      <c r="D77" s="10" t="s">
        <v>99</v>
      </c>
      <c r="E77" s="48"/>
      <c r="F77" s="48"/>
      <c r="G77" s="16">
        <v>0.12</v>
      </c>
      <c r="H77" s="16">
        <v>0.13500000000000001</v>
      </c>
      <c r="I77" s="16">
        <v>0.13</v>
      </c>
      <c r="J77" s="16">
        <v>0.14499999999999999</v>
      </c>
      <c r="K77" s="16">
        <v>0.13500000000000001</v>
      </c>
      <c r="L77" s="16">
        <v>0.15</v>
      </c>
      <c r="M77" s="114"/>
      <c r="N77" s="120"/>
      <c r="O77" s="120"/>
    </row>
    <row r="78" spans="2:15" s="8" customFormat="1" ht="32.25" customHeight="1">
      <c r="B78" s="75"/>
      <c r="C78" s="121" t="s">
        <v>105</v>
      </c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</row>
    <row r="79" spans="2:15" s="8" customFormat="1" ht="31.5" customHeight="1">
      <c r="B79" s="75"/>
      <c r="C79" s="121" t="s">
        <v>106</v>
      </c>
      <c r="D79" s="121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</row>
    <row r="80" spans="2:15" s="8" customFormat="1" ht="3.75" customHeight="1"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</row>
    <row r="81" spans="2:15" s="8" customFormat="1" ht="23.25" customHeight="1">
      <c r="B81" s="118" t="s">
        <v>0</v>
      </c>
      <c r="C81" s="118" t="s">
        <v>1</v>
      </c>
      <c r="D81" s="119" t="s">
        <v>2</v>
      </c>
      <c r="E81" s="118" t="s">
        <v>56</v>
      </c>
      <c r="F81" s="118"/>
      <c r="G81" s="118"/>
      <c r="H81" s="118"/>
      <c r="I81" s="118" t="s">
        <v>57</v>
      </c>
      <c r="J81" s="118"/>
      <c r="K81" s="118"/>
      <c r="L81" s="118"/>
      <c r="M81" s="118" t="s">
        <v>3</v>
      </c>
      <c r="N81" s="118" t="s">
        <v>4</v>
      </c>
      <c r="O81" s="118"/>
    </row>
    <row r="82" spans="2:15" s="8" customFormat="1" ht="36.75" customHeight="1">
      <c r="B82" s="118"/>
      <c r="C82" s="118"/>
      <c r="D82" s="119"/>
      <c r="E82" s="118" t="s">
        <v>58</v>
      </c>
      <c r="F82" s="119"/>
      <c r="G82" s="119" t="s">
        <v>59</v>
      </c>
      <c r="H82" s="119"/>
      <c r="I82" s="118" t="s">
        <v>58</v>
      </c>
      <c r="J82" s="119"/>
      <c r="K82" s="119" t="s">
        <v>59</v>
      </c>
      <c r="L82" s="119"/>
      <c r="M82" s="118"/>
      <c r="N82" s="118"/>
      <c r="O82" s="118"/>
    </row>
    <row r="83" spans="2:15" s="8" customFormat="1" ht="12.75" customHeight="1">
      <c r="B83" s="75" t="s">
        <v>60</v>
      </c>
      <c r="C83" s="75" t="s">
        <v>35</v>
      </c>
      <c r="D83" s="10" t="s">
        <v>36</v>
      </c>
      <c r="E83" s="45">
        <v>8.3299999999999999E-2</v>
      </c>
      <c r="F83" s="45"/>
      <c r="G83" s="47">
        <f t="shared" ref="G83:G91" si="21">E83-1%</f>
        <v>7.3300000000000004E-2</v>
      </c>
      <c r="H83" s="47"/>
      <c r="I83" s="48">
        <f t="shared" ref="I83:I91" si="22">E83+3%</f>
        <v>0.1133</v>
      </c>
      <c r="J83" s="48"/>
      <c r="K83" s="48">
        <f t="shared" ref="K83:K91" si="23">G83+3%</f>
        <v>0.1033</v>
      </c>
      <c r="L83" s="48"/>
      <c r="M83" s="29" t="s">
        <v>61</v>
      </c>
      <c r="N83" s="114" t="s">
        <v>16</v>
      </c>
      <c r="O83" s="114"/>
    </row>
    <row r="84" spans="2:15" s="8" customFormat="1" ht="12.75" customHeight="1">
      <c r="B84" s="75"/>
      <c r="C84" s="75"/>
      <c r="D84" s="10" t="s">
        <v>36</v>
      </c>
      <c r="E84" s="46">
        <v>0.11899999999999999</v>
      </c>
      <c r="F84" s="46"/>
      <c r="G84" s="46">
        <f t="shared" si="21"/>
        <v>0.109</v>
      </c>
      <c r="H84" s="46"/>
      <c r="I84" s="48">
        <f t="shared" si="22"/>
        <v>0.14899999999999999</v>
      </c>
      <c r="J84" s="48"/>
      <c r="K84" s="48">
        <f t="shared" si="23"/>
        <v>0.13900000000000001</v>
      </c>
      <c r="L84" s="48"/>
      <c r="M84" s="114" t="s">
        <v>62</v>
      </c>
      <c r="N84" s="114"/>
      <c r="O84" s="114"/>
    </row>
    <row r="85" spans="2:15" s="8" customFormat="1" ht="12.75" customHeight="1">
      <c r="B85" s="75"/>
      <c r="C85" s="75"/>
      <c r="D85" s="10" t="s">
        <v>38</v>
      </c>
      <c r="E85" s="46">
        <v>0.129</v>
      </c>
      <c r="F85" s="46"/>
      <c r="G85" s="46">
        <f t="shared" si="21"/>
        <v>0.11900000000000001</v>
      </c>
      <c r="H85" s="46"/>
      <c r="I85" s="48">
        <f t="shared" si="22"/>
        <v>0.159</v>
      </c>
      <c r="J85" s="48"/>
      <c r="K85" s="48">
        <f t="shared" si="23"/>
        <v>0.14900000000000002</v>
      </c>
      <c r="L85" s="48"/>
      <c r="M85" s="114"/>
      <c r="N85" s="114"/>
      <c r="O85" s="114"/>
    </row>
    <row r="86" spans="2:15" s="8" customFormat="1" ht="12.75" customHeight="1">
      <c r="B86" s="75"/>
      <c r="C86" s="75"/>
      <c r="D86" s="10" t="s">
        <v>36</v>
      </c>
      <c r="E86" s="45">
        <v>0.129</v>
      </c>
      <c r="F86" s="45"/>
      <c r="G86" s="47">
        <f t="shared" si="21"/>
        <v>0.11900000000000001</v>
      </c>
      <c r="H86" s="47"/>
      <c r="I86" s="48">
        <f t="shared" si="22"/>
        <v>0.159</v>
      </c>
      <c r="J86" s="48"/>
      <c r="K86" s="48">
        <f t="shared" si="23"/>
        <v>0.14900000000000002</v>
      </c>
      <c r="L86" s="48"/>
      <c r="M86" s="114" t="s">
        <v>63</v>
      </c>
      <c r="N86" s="114"/>
      <c r="O86" s="114"/>
    </row>
    <row r="87" spans="2:15" s="8" customFormat="1" ht="12.75" customHeight="1">
      <c r="B87" s="75"/>
      <c r="C87" s="75"/>
      <c r="D87" s="10" t="s">
        <v>38</v>
      </c>
      <c r="E87" s="45">
        <v>0.13900000000000001</v>
      </c>
      <c r="F87" s="45"/>
      <c r="G87" s="47">
        <f t="shared" si="21"/>
        <v>0.129</v>
      </c>
      <c r="H87" s="47"/>
      <c r="I87" s="48">
        <f t="shared" si="22"/>
        <v>0.16900000000000001</v>
      </c>
      <c r="J87" s="48"/>
      <c r="K87" s="48">
        <f t="shared" si="23"/>
        <v>0.159</v>
      </c>
      <c r="L87" s="48"/>
      <c r="M87" s="114"/>
      <c r="N87" s="114"/>
      <c r="O87" s="114"/>
    </row>
    <row r="88" spans="2:15" s="8" customFormat="1" ht="12.75" customHeight="1">
      <c r="B88" s="75"/>
      <c r="C88" s="75"/>
      <c r="D88" s="10" t="s">
        <v>36</v>
      </c>
      <c r="E88" s="46">
        <v>0.13400000000000001</v>
      </c>
      <c r="F88" s="46"/>
      <c r="G88" s="46">
        <f t="shared" si="21"/>
        <v>0.12400000000000001</v>
      </c>
      <c r="H88" s="46"/>
      <c r="I88" s="48">
        <f t="shared" si="22"/>
        <v>0.16400000000000001</v>
      </c>
      <c r="J88" s="48"/>
      <c r="K88" s="48">
        <f t="shared" si="23"/>
        <v>0.15400000000000003</v>
      </c>
      <c r="L88" s="48"/>
      <c r="M88" s="114" t="s">
        <v>64</v>
      </c>
      <c r="N88" s="114"/>
      <c r="O88" s="114"/>
    </row>
    <row r="89" spans="2:15" s="8" customFormat="1" ht="12.75" customHeight="1">
      <c r="B89" s="75"/>
      <c r="C89" s="75"/>
      <c r="D89" s="10" t="s">
        <v>38</v>
      </c>
      <c r="E89" s="46">
        <v>0.14399999999999999</v>
      </c>
      <c r="F89" s="46"/>
      <c r="G89" s="46">
        <f t="shared" si="21"/>
        <v>0.13399999999999998</v>
      </c>
      <c r="H89" s="46"/>
      <c r="I89" s="48">
        <f t="shared" si="22"/>
        <v>0.17399999999999999</v>
      </c>
      <c r="J89" s="48"/>
      <c r="K89" s="48">
        <f t="shared" si="23"/>
        <v>0.16399999999999998</v>
      </c>
      <c r="L89" s="48"/>
      <c r="M89" s="114"/>
      <c r="N89" s="114"/>
      <c r="O89" s="114"/>
    </row>
    <row r="90" spans="2:15" s="8" customFormat="1" ht="12.75" customHeight="1">
      <c r="B90" s="75"/>
      <c r="C90" s="75"/>
      <c r="D90" s="10" t="s">
        <v>36</v>
      </c>
      <c r="E90" s="45">
        <v>0.13400000000000001</v>
      </c>
      <c r="F90" s="45"/>
      <c r="G90" s="47">
        <f t="shared" si="21"/>
        <v>0.12400000000000001</v>
      </c>
      <c r="H90" s="47"/>
      <c r="I90" s="48">
        <f t="shared" si="22"/>
        <v>0.16400000000000001</v>
      </c>
      <c r="J90" s="48"/>
      <c r="K90" s="48">
        <f t="shared" si="23"/>
        <v>0.15400000000000003</v>
      </c>
      <c r="L90" s="48"/>
      <c r="M90" s="114" t="s">
        <v>65</v>
      </c>
      <c r="N90" s="114"/>
      <c r="O90" s="114"/>
    </row>
    <row r="91" spans="2:15" s="8" customFormat="1" ht="12.75" customHeight="1">
      <c r="B91" s="75"/>
      <c r="C91" s="75"/>
      <c r="D91" s="10" t="s">
        <v>38</v>
      </c>
      <c r="E91" s="45">
        <v>0.14399999999999999</v>
      </c>
      <c r="F91" s="45"/>
      <c r="G91" s="47">
        <f t="shared" si="21"/>
        <v>0.13399999999999998</v>
      </c>
      <c r="H91" s="47"/>
      <c r="I91" s="48">
        <f t="shared" si="22"/>
        <v>0.17399999999999999</v>
      </c>
      <c r="J91" s="48"/>
      <c r="K91" s="48">
        <f t="shared" si="23"/>
        <v>0.16399999999999998</v>
      </c>
      <c r="L91" s="48"/>
      <c r="M91" s="114"/>
      <c r="N91" s="114"/>
      <c r="O91" s="114"/>
    </row>
    <row r="92" spans="2:15" s="8" customFormat="1" ht="12.75" customHeight="1">
      <c r="B92" s="226" t="s">
        <v>111</v>
      </c>
      <c r="C92" s="226" t="s">
        <v>35</v>
      </c>
      <c r="D92" s="227" t="s">
        <v>36</v>
      </c>
      <c r="E92" s="228">
        <v>7.9000000000000001E-2</v>
      </c>
      <c r="F92" s="228"/>
      <c r="G92" s="228">
        <v>6.3299999999999995E-2</v>
      </c>
      <c r="H92" s="228"/>
      <c r="I92" s="229" t="s">
        <v>8</v>
      </c>
      <c r="J92" s="230"/>
      <c r="K92" s="230"/>
      <c r="L92" s="231"/>
      <c r="M92" s="232" t="s">
        <v>61</v>
      </c>
      <c r="N92" s="233" t="s">
        <v>16</v>
      </c>
      <c r="O92" s="233"/>
    </row>
    <row r="93" spans="2:15" s="8" customFormat="1" ht="12.75" customHeight="1">
      <c r="B93" s="226"/>
      <c r="C93" s="226"/>
      <c r="D93" s="227" t="s">
        <v>36</v>
      </c>
      <c r="E93" s="234">
        <v>0.109</v>
      </c>
      <c r="F93" s="234"/>
      <c r="G93" s="234">
        <v>9.9000000000000005E-2</v>
      </c>
      <c r="H93" s="234"/>
      <c r="I93" s="235"/>
      <c r="J93" s="236"/>
      <c r="K93" s="236"/>
      <c r="L93" s="237"/>
      <c r="M93" s="233" t="s">
        <v>62</v>
      </c>
      <c r="N93" s="233"/>
      <c r="O93" s="233"/>
    </row>
    <row r="94" spans="2:15" s="8" customFormat="1" ht="12.75" customHeight="1">
      <c r="B94" s="226"/>
      <c r="C94" s="226"/>
      <c r="D94" s="227" t="s">
        <v>38</v>
      </c>
      <c r="E94" s="234">
        <v>0.11899999999999999</v>
      </c>
      <c r="F94" s="234"/>
      <c r="G94" s="234">
        <v>0.109</v>
      </c>
      <c r="H94" s="234"/>
      <c r="I94" s="235"/>
      <c r="J94" s="236"/>
      <c r="K94" s="236"/>
      <c r="L94" s="237"/>
      <c r="M94" s="233"/>
      <c r="N94" s="233"/>
      <c r="O94" s="233"/>
    </row>
    <row r="95" spans="2:15" s="8" customFormat="1" ht="12.75" customHeight="1">
      <c r="B95" s="226"/>
      <c r="C95" s="226"/>
      <c r="D95" s="227" t="s">
        <v>36</v>
      </c>
      <c r="E95" s="228">
        <v>0.11899999999999999</v>
      </c>
      <c r="F95" s="228"/>
      <c r="G95" s="228">
        <v>0.109</v>
      </c>
      <c r="H95" s="228"/>
      <c r="I95" s="235"/>
      <c r="J95" s="236"/>
      <c r="K95" s="236"/>
      <c r="L95" s="237"/>
      <c r="M95" s="233" t="s">
        <v>63</v>
      </c>
      <c r="N95" s="233"/>
      <c r="O95" s="233"/>
    </row>
    <row r="96" spans="2:15" s="8" customFormat="1" ht="12.75" customHeight="1">
      <c r="B96" s="226"/>
      <c r="C96" s="226"/>
      <c r="D96" s="227" t="s">
        <v>38</v>
      </c>
      <c r="E96" s="228">
        <v>0.129</v>
      </c>
      <c r="F96" s="228"/>
      <c r="G96" s="228">
        <v>0.11899999999999999</v>
      </c>
      <c r="H96" s="228"/>
      <c r="I96" s="235"/>
      <c r="J96" s="236"/>
      <c r="K96" s="236"/>
      <c r="L96" s="237"/>
      <c r="M96" s="233"/>
      <c r="N96" s="233"/>
      <c r="O96" s="233"/>
    </row>
    <row r="97" spans="2:15" s="8" customFormat="1" ht="12.75" customHeight="1">
      <c r="B97" s="226"/>
      <c r="C97" s="226"/>
      <c r="D97" s="227" t="s">
        <v>36</v>
      </c>
      <c r="E97" s="234">
        <v>0.124</v>
      </c>
      <c r="F97" s="234"/>
      <c r="G97" s="234">
        <v>0.114</v>
      </c>
      <c r="H97" s="234"/>
      <c r="I97" s="235"/>
      <c r="J97" s="236"/>
      <c r="K97" s="236"/>
      <c r="L97" s="237"/>
      <c r="M97" s="233" t="s">
        <v>64</v>
      </c>
      <c r="N97" s="233"/>
      <c r="O97" s="233"/>
    </row>
    <row r="98" spans="2:15" s="8" customFormat="1" ht="12.75" customHeight="1">
      <c r="B98" s="226"/>
      <c r="C98" s="226"/>
      <c r="D98" s="227" t="s">
        <v>38</v>
      </c>
      <c r="E98" s="234">
        <v>0.13400000000000001</v>
      </c>
      <c r="F98" s="234"/>
      <c r="G98" s="234">
        <v>0.124</v>
      </c>
      <c r="H98" s="234"/>
      <c r="I98" s="235"/>
      <c r="J98" s="236"/>
      <c r="K98" s="236"/>
      <c r="L98" s="237"/>
      <c r="M98" s="233"/>
      <c r="N98" s="233"/>
      <c r="O98" s="233"/>
    </row>
    <row r="99" spans="2:15" s="8" customFormat="1" ht="12.75" customHeight="1">
      <c r="B99" s="226"/>
      <c r="C99" s="226"/>
      <c r="D99" s="227" t="s">
        <v>36</v>
      </c>
      <c r="E99" s="228">
        <v>0.124</v>
      </c>
      <c r="F99" s="228"/>
      <c r="G99" s="228">
        <v>0.114</v>
      </c>
      <c r="H99" s="228"/>
      <c r="I99" s="235"/>
      <c r="J99" s="236"/>
      <c r="K99" s="236"/>
      <c r="L99" s="237"/>
      <c r="M99" s="233" t="s">
        <v>65</v>
      </c>
      <c r="N99" s="233"/>
      <c r="O99" s="233"/>
    </row>
    <row r="100" spans="2:15" s="8" customFormat="1" ht="12.75" customHeight="1">
      <c r="B100" s="226"/>
      <c r="C100" s="226"/>
      <c r="D100" s="227" t="s">
        <v>38</v>
      </c>
      <c r="E100" s="228">
        <v>0.13400000000000001</v>
      </c>
      <c r="F100" s="228"/>
      <c r="G100" s="228">
        <v>0.124</v>
      </c>
      <c r="H100" s="228"/>
      <c r="I100" s="238"/>
      <c r="J100" s="239"/>
      <c r="K100" s="239"/>
      <c r="L100" s="240"/>
      <c r="M100" s="233"/>
      <c r="N100" s="233"/>
      <c r="O100" s="233"/>
    </row>
    <row r="101" spans="2:15" ht="18" customHeight="1">
      <c r="B101" s="115" t="s">
        <v>19</v>
      </c>
      <c r="C101" s="115"/>
      <c r="D101" s="115"/>
      <c r="E101" s="115"/>
      <c r="F101" s="115"/>
      <c r="G101" s="115"/>
      <c r="H101" s="115"/>
      <c r="I101" s="116"/>
      <c r="J101" s="116"/>
      <c r="K101" s="116"/>
      <c r="L101" s="116"/>
      <c r="M101" s="116"/>
      <c r="N101" s="116"/>
      <c r="O101" s="116"/>
    </row>
    <row r="102" spans="2:15" ht="14.25" customHeight="1">
      <c r="B102" s="88" t="s">
        <v>0</v>
      </c>
      <c r="C102" s="88" t="s">
        <v>1</v>
      </c>
      <c r="D102" s="105" t="s">
        <v>2</v>
      </c>
      <c r="E102" s="49" t="s">
        <v>26</v>
      </c>
      <c r="F102" s="83"/>
      <c r="G102" s="83"/>
      <c r="H102" s="53"/>
      <c r="I102" s="49" t="s">
        <v>27</v>
      </c>
      <c r="J102" s="83"/>
      <c r="K102" s="83"/>
      <c r="L102" s="53"/>
      <c r="M102" s="88" t="s">
        <v>3</v>
      </c>
      <c r="N102" s="88" t="s">
        <v>4</v>
      </c>
      <c r="O102" s="88"/>
    </row>
    <row r="103" spans="2:15" ht="27.75" customHeight="1">
      <c r="B103" s="88"/>
      <c r="C103" s="88"/>
      <c r="D103" s="105"/>
      <c r="E103" s="52" t="s">
        <v>29</v>
      </c>
      <c r="F103" s="53"/>
      <c r="G103" s="52" t="s">
        <v>30</v>
      </c>
      <c r="H103" s="53"/>
      <c r="I103" s="52" t="s">
        <v>29</v>
      </c>
      <c r="J103" s="53"/>
      <c r="K103" s="52" t="s">
        <v>30</v>
      </c>
      <c r="L103" s="53"/>
      <c r="M103" s="88"/>
      <c r="N103" s="88"/>
      <c r="O103" s="88"/>
    </row>
    <row r="104" spans="2:15" ht="23.25" customHeight="1">
      <c r="B104" s="78" t="s">
        <v>15</v>
      </c>
      <c r="C104" s="28" t="s">
        <v>28</v>
      </c>
      <c r="D104" s="31" t="s">
        <v>7</v>
      </c>
      <c r="E104" s="74">
        <v>0.16700000000000001</v>
      </c>
      <c r="F104" s="74"/>
      <c r="G104" s="74">
        <f t="shared" ref="G104:G111" si="24">E104-1.5%</f>
        <v>0.15200000000000002</v>
      </c>
      <c r="H104" s="74"/>
      <c r="I104" s="74">
        <f t="shared" ref="I104:I111" si="25">E104+3%</f>
        <v>0.19700000000000001</v>
      </c>
      <c r="J104" s="74"/>
      <c r="K104" s="74">
        <f>I104-1.5%</f>
        <v>0.182</v>
      </c>
      <c r="L104" s="74"/>
      <c r="M104" s="153" t="s">
        <v>9</v>
      </c>
      <c r="N104" s="70" t="s">
        <v>16</v>
      </c>
      <c r="O104" s="71"/>
    </row>
    <row r="105" spans="2:15" ht="20.25" customHeight="1">
      <c r="B105" s="78"/>
      <c r="C105" s="28" t="s">
        <v>6</v>
      </c>
      <c r="D105" s="31" t="s">
        <v>11</v>
      </c>
      <c r="E105" s="74">
        <f>E104+1%</f>
        <v>0.17700000000000002</v>
      </c>
      <c r="F105" s="74"/>
      <c r="G105" s="74">
        <f t="shared" si="24"/>
        <v>0.16200000000000003</v>
      </c>
      <c r="H105" s="74"/>
      <c r="I105" s="74">
        <f>E105+2%</f>
        <v>0.19700000000000001</v>
      </c>
      <c r="J105" s="74"/>
      <c r="K105" s="74">
        <f>G105+3%</f>
        <v>0.19200000000000003</v>
      </c>
      <c r="L105" s="74"/>
      <c r="M105" s="153"/>
      <c r="N105" s="72"/>
      <c r="O105" s="73"/>
    </row>
    <row r="106" spans="2:15" ht="23.25" customHeight="1">
      <c r="B106" s="78" t="s">
        <v>17</v>
      </c>
      <c r="C106" s="28" t="s">
        <v>28</v>
      </c>
      <c r="D106" s="31" t="s">
        <v>7</v>
      </c>
      <c r="E106" s="74">
        <f>E104+2%</f>
        <v>0.187</v>
      </c>
      <c r="F106" s="74"/>
      <c r="G106" s="74">
        <f t="shared" si="24"/>
        <v>0.17199999999999999</v>
      </c>
      <c r="H106" s="74"/>
      <c r="I106" s="74">
        <f t="shared" si="25"/>
        <v>0.217</v>
      </c>
      <c r="J106" s="74"/>
      <c r="K106" s="74">
        <f t="shared" ref="K106:K111" si="26">I106-1.5%</f>
        <v>0.20200000000000001</v>
      </c>
      <c r="L106" s="74"/>
      <c r="M106" s="153"/>
      <c r="N106" s="72"/>
      <c r="O106" s="73"/>
    </row>
    <row r="107" spans="2:15" ht="23.25" customHeight="1">
      <c r="B107" s="78"/>
      <c r="C107" s="28" t="s">
        <v>6</v>
      </c>
      <c r="D107" s="31" t="s">
        <v>11</v>
      </c>
      <c r="E107" s="74">
        <f>E105+2%</f>
        <v>0.19700000000000001</v>
      </c>
      <c r="F107" s="74"/>
      <c r="G107" s="74">
        <f t="shared" si="24"/>
        <v>0.182</v>
      </c>
      <c r="H107" s="74"/>
      <c r="I107" s="74">
        <f t="shared" si="25"/>
        <v>0.22700000000000001</v>
      </c>
      <c r="J107" s="74"/>
      <c r="K107" s="74">
        <f t="shared" si="26"/>
        <v>0.21200000000000002</v>
      </c>
      <c r="L107" s="74"/>
      <c r="M107" s="153"/>
      <c r="N107" s="72"/>
      <c r="O107" s="73"/>
    </row>
    <row r="108" spans="2:15" s="8" customFormat="1" ht="30.75" customHeight="1">
      <c r="B108" s="75" t="s">
        <v>39</v>
      </c>
      <c r="C108" s="28" t="s">
        <v>28</v>
      </c>
      <c r="D108" s="31" t="s">
        <v>7</v>
      </c>
      <c r="E108" s="74">
        <f>E104+0.5%</f>
        <v>0.17200000000000001</v>
      </c>
      <c r="F108" s="74"/>
      <c r="G108" s="74">
        <f>G104+0.5%</f>
        <v>0.15700000000000003</v>
      </c>
      <c r="H108" s="74"/>
      <c r="I108" s="74">
        <f t="shared" ref="I108:I109" si="27">I104+0.5%</f>
        <v>0.20200000000000001</v>
      </c>
      <c r="J108" s="74"/>
      <c r="K108" s="74">
        <f t="shared" ref="K108:K109" si="28">K104+0.5%</f>
        <v>0.187</v>
      </c>
      <c r="L108" s="74"/>
      <c r="M108" s="76" t="s">
        <v>9</v>
      </c>
      <c r="N108" s="72"/>
      <c r="O108" s="73"/>
    </row>
    <row r="109" spans="2:15" s="8" customFormat="1" ht="30.75" customHeight="1">
      <c r="B109" s="75"/>
      <c r="C109" s="28" t="s">
        <v>6</v>
      </c>
      <c r="D109" s="31" t="s">
        <v>11</v>
      </c>
      <c r="E109" s="74">
        <f>E105+0.5%</f>
        <v>0.18200000000000002</v>
      </c>
      <c r="F109" s="74"/>
      <c r="G109" s="74">
        <f t="shared" ref="G109" si="29">G105+0.5%</f>
        <v>0.16700000000000004</v>
      </c>
      <c r="H109" s="74"/>
      <c r="I109" s="74">
        <f t="shared" si="27"/>
        <v>0.20200000000000001</v>
      </c>
      <c r="J109" s="74"/>
      <c r="K109" s="74">
        <f t="shared" si="28"/>
        <v>0.19700000000000004</v>
      </c>
      <c r="L109" s="74"/>
      <c r="M109" s="77"/>
      <c r="N109" s="72"/>
      <c r="O109" s="73"/>
    </row>
    <row r="110" spans="2:15" ht="40.5" customHeight="1">
      <c r="B110" s="101" t="s">
        <v>86</v>
      </c>
      <c r="C110" s="27" t="s">
        <v>28</v>
      </c>
      <c r="D110" s="30" t="s">
        <v>7</v>
      </c>
      <c r="E110" s="103">
        <f>E104-1%</f>
        <v>0.157</v>
      </c>
      <c r="F110" s="103"/>
      <c r="G110" s="103">
        <f t="shared" si="24"/>
        <v>0.14200000000000002</v>
      </c>
      <c r="H110" s="103"/>
      <c r="I110" s="103">
        <f t="shared" si="25"/>
        <v>0.187</v>
      </c>
      <c r="J110" s="103"/>
      <c r="K110" s="103">
        <f t="shared" si="26"/>
        <v>0.17199999999999999</v>
      </c>
      <c r="L110" s="103"/>
      <c r="M110" s="104" t="s">
        <v>9</v>
      </c>
      <c r="N110" s="95" t="s">
        <v>16</v>
      </c>
      <c r="O110" s="95"/>
    </row>
    <row r="111" spans="2:15" ht="62.25" customHeight="1">
      <c r="B111" s="102"/>
      <c r="C111" s="27" t="s">
        <v>6</v>
      </c>
      <c r="D111" s="30" t="s">
        <v>11</v>
      </c>
      <c r="E111" s="103">
        <f>E110+1%</f>
        <v>0.16700000000000001</v>
      </c>
      <c r="F111" s="103"/>
      <c r="G111" s="103">
        <f t="shared" si="24"/>
        <v>0.15200000000000002</v>
      </c>
      <c r="H111" s="103"/>
      <c r="I111" s="103">
        <f t="shared" si="25"/>
        <v>0.19700000000000001</v>
      </c>
      <c r="J111" s="103"/>
      <c r="K111" s="103">
        <f t="shared" si="26"/>
        <v>0.182</v>
      </c>
      <c r="L111" s="103"/>
      <c r="M111" s="104"/>
      <c r="N111" s="95"/>
      <c r="O111" s="95"/>
    </row>
    <row r="112" spans="2:15" ht="16.5" customHeight="1">
      <c r="B112" s="94" t="s">
        <v>24</v>
      </c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</row>
    <row r="113" spans="2:15" ht="12.75" customHeight="1">
      <c r="B113" s="88" t="s">
        <v>0</v>
      </c>
      <c r="C113" s="88" t="s">
        <v>1</v>
      </c>
      <c r="D113" s="105" t="s">
        <v>2</v>
      </c>
      <c r="E113" s="49" t="s">
        <v>26</v>
      </c>
      <c r="F113" s="83"/>
      <c r="G113" s="83"/>
      <c r="H113" s="53"/>
      <c r="I113" s="49" t="s">
        <v>27</v>
      </c>
      <c r="J113" s="83"/>
      <c r="K113" s="83"/>
      <c r="L113" s="53"/>
      <c r="M113" s="88" t="s">
        <v>3</v>
      </c>
      <c r="N113" s="88" t="s">
        <v>4</v>
      </c>
      <c r="O113" s="88"/>
    </row>
    <row r="114" spans="2:15" ht="27.75" customHeight="1">
      <c r="B114" s="88"/>
      <c r="C114" s="88"/>
      <c r="D114" s="105"/>
      <c r="E114" s="52" t="s">
        <v>29</v>
      </c>
      <c r="F114" s="53"/>
      <c r="G114" s="52" t="s">
        <v>30</v>
      </c>
      <c r="H114" s="53"/>
      <c r="I114" s="52" t="s">
        <v>29</v>
      </c>
      <c r="J114" s="53"/>
      <c r="K114" s="52" t="s">
        <v>30</v>
      </c>
      <c r="L114" s="53"/>
      <c r="M114" s="88"/>
      <c r="N114" s="88"/>
      <c r="O114" s="88"/>
    </row>
    <row r="115" spans="2:15" ht="14.25" customHeight="1">
      <c r="B115" s="98" t="s">
        <v>20</v>
      </c>
      <c r="C115" s="90" t="s">
        <v>21</v>
      </c>
      <c r="D115" s="31" t="s">
        <v>87</v>
      </c>
      <c r="E115" s="92">
        <v>0.1075</v>
      </c>
      <c r="F115" s="93"/>
      <c r="G115" s="92">
        <f>E115-1.5%</f>
        <v>9.2499999999999999E-2</v>
      </c>
      <c r="H115" s="93"/>
      <c r="I115" s="74">
        <f>E115</f>
        <v>0.1075</v>
      </c>
      <c r="J115" s="74"/>
      <c r="K115" s="74">
        <f>I115-1.5%</f>
        <v>9.2499999999999999E-2</v>
      </c>
      <c r="L115" s="74"/>
      <c r="M115" s="222" t="s">
        <v>23</v>
      </c>
      <c r="N115" s="224" t="s">
        <v>88</v>
      </c>
      <c r="O115" s="224"/>
    </row>
    <row r="116" spans="2:15" ht="14.25" customHeight="1">
      <c r="B116" s="99"/>
      <c r="C116" s="91"/>
      <c r="D116" s="31" t="s">
        <v>7</v>
      </c>
      <c r="E116" s="92">
        <f>E115-0.5%</f>
        <v>0.10249999999999999</v>
      </c>
      <c r="F116" s="93"/>
      <c r="G116" s="92">
        <f t="shared" ref="G116:G120" si="30">E116-1.5%</f>
        <v>8.7499999999999994E-2</v>
      </c>
      <c r="H116" s="93"/>
      <c r="I116" s="74"/>
      <c r="J116" s="74"/>
      <c r="K116" s="74"/>
      <c r="L116" s="74"/>
      <c r="M116" s="222"/>
      <c r="N116" s="224"/>
      <c r="O116" s="224"/>
    </row>
    <row r="117" spans="2:15" ht="21.75" customHeight="1">
      <c r="B117" s="100" t="s">
        <v>66</v>
      </c>
      <c r="C117" s="90" t="s">
        <v>21</v>
      </c>
      <c r="D117" s="31" t="s">
        <v>87</v>
      </c>
      <c r="E117" s="92">
        <f>10.4%-0.15%</f>
        <v>0.10250000000000001</v>
      </c>
      <c r="F117" s="93"/>
      <c r="G117" s="92">
        <f t="shared" si="30"/>
        <v>8.7500000000000008E-2</v>
      </c>
      <c r="H117" s="93"/>
      <c r="I117" s="74">
        <f>I115</f>
        <v>0.1075</v>
      </c>
      <c r="J117" s="74"/>
      <c r="K117" s="74">
        <f>I117-1.5%</f>
        <v>9.2499999999999999E-2</v>
      </c>
      <c r="L117" s="74"/>
      <c r="M117" s="222"/>
      <c r="N117" s="224"/>
      <c r="O117" s="224"/>
    </row>
    <row r="118" spans="2:15" ht="27" customHeight="1">
      <c r="B118" s="97"/>
      <c r="C118" s="91"/>
      <c r="D118" s="31" t="s">
        <v>7</v>
      </c>
      <c r="E118" s="92">
        <f>E117-1%</f>
        <v>9.2500000000000013E-2</v>
      </c>
      <c r="F118" s="93"/>
      <c r="G118" s="92">
        <f t="shared" si="30"/>
        <v>7.7500000000000013E-2</v>
      </c>
      <c r="H118" s="93"/>
      <c r="I118" s="74"/>
      <c r="J118" s="74"/>
      <c r="K118" s="74"/>
      <c r="L118" s="74"/>
      <c r="M118" s="222"/>
      <c r="N118" s="224"/>
      <c r="O118" s="224"/>
    </row>
    <row r="119" spans="2:15" ht="20.25" customHeight="1">
      <c r="B119" s="246" t="s">
        <v>112</v>
      </c>
      <c r="C119" s="241" t="s">
        <v>21</v>
      </c>
      <c r="D119" s="242" t="s">
        <v>87</v>
      </c>
      <c r="E119" s="243">
        <f>9.4%-0.15%</f>
        <v>9.2499999999999999E-2</v>
      </c>
      <c r="F119" s="244"/>
      <c r="G119" s="243">
        <f t="shared" si="30"/>
        <v>7.7499999999999999E-2</v>
      </c>
      <c r="H119" s="244"/>
      <c r="I119" s="74"/>
      <c r="J119" s="74"/>
      <c r="K119" s="74"/>
      <c r="L119" s="74"/>
      <c r="M119" s="222"/>
      <c r="N119" s="224"/>
      <c r="O119" s="224"/>
    </row>
    <row r="120" spans="2:15" ht="20.25" customHeight="1">
      <c r="B120" s="247"/>
      <c r="C120" s="245"/>
      <c r="D120" s="242" t="s">
        <v>7</v>
      </c>
      <c r="E120" s="243">
        <f>E119-1%</f>
        <v>8.2500000000000004E-2</v>
      </c>
      <c r="F120" s="244"/>
      <c r="G120" s="243">
        <f t="shared" si="30"/>
        <v>6.7500000000000004E-2</v>
      </c>
      <c r="H120" s="244"/>
      <c r="I120" s="74"/>
      <c r="J120" s="74"/>
      <c r="K120" s="74"/>
      <c r="L120" s="74"/>
      <c r="M120" s="222"/>
      <c r="N120" s="224"/>
      <c r="O120" s="224"/>
    </row>
    <row r="121" spans="2:15" ht="20.25" customHeight="1">
      <c r="B121" s="90" t="s">
        <v>91</v>
      </c>
      <c r="C121" s="90" t="s">
        <v>21</v>
      </c>
      <c r="D121" s="31" t="s">
        <v>87</v>
      </c>
      <c r="E121" s="92">
        <f>10.63%-0.15%</f>
        <v>0.1048</v>
      </c>
      <c r="F121" s="93"/>
      <c r="G121" s="92">
        <f>E121-2%</f>
        <v>8.48E-2</v>
      </c>
      <c r="H121" s="93"/>
      <c r="I121" s="74">
        <f>I115</f>
        <v>0.1075</v>
      </c>
      <c r="J121" s="74"/>
      <c r="K121" s="74">
        <f>I121-1.5%</f>
        <v>9.2499999999999999E-2</v>
      </c>
      <c r="L121" s="74"/>
      <c r="M121" s="222"/>
      <c r="N121" s="224"/>
      <c r="O121" s="224"/>
    </row>
    <row r="122" spans="2:15" ht="19.5" customHeight="1">
      <c r="B122" s="91"/>
      <c r="C122" s="91"/>
      <c r="D122" s="31" t="s">
        <v>7</v>
      </c>
      <c r="E122" s="92">
        <f>E121-2%</f>
        <v>8.48E-2</v>
      </c>
      <c r="F122" s="93"/>
      <c r="G122" s="92">
        <f>E122-2%</f>
        <v>6.4799999999999996E-2</v>
      </c>
      <c r="H122" s="93"/>
      <c r="I122" s="74"/>
      <c r="J122" s="74"/>
      <c r="K122" s="74"/>
      <c r="L122" s="74"/>
      <c r="M122" s="222"/>
      <c r="N122" s="224"/>
      <c r="O122" s="224"/>
    </row>
    <row r="123" spans="2:15" ht="16.5" customHeight="1">
      <c r="B123" s="96" t="s">
        <v>94</v>
      </c>
      <c r="C123" s="90" t="s">
        <v>21</v>
      </c>
      <c r="D123" s="42" t="s">
        <v>87</v>
      </c>
      <c r="E123" s="92">
        <f>9.4%-0.15%</f>
        <v>9.2499999999999999E-2</v>
      </c>
      <c r="F123" s="93"/>
      <c r="G123" s="92">
        <f t="shared" ref="G123:G124" si="31">E123-1.5%</f>
        <v>7.7499999999999999E-2</v>
      </c>
      <c r="H123" s="93"/>
      <c r="I123" s="74">
        <f>I117</f>
        <v>0.1075</v>
      </c>
      <c r="J123" s="74"/>
      <c r="K123" s="74">
        <f>I123-1.5%</f>
        <v>9.2499999999999999E-2</v>
      </c>
      <c r="L123" s="74"/>
      <c r="M123" s="222"/>
      <c r="N123" s="224"/>
      <c r="O123" s="224"/>
    </row>
    <row r="124" spans="2:15" ht="16.5" customHeight="1">
      <c r="B124" s="97"/>
      <c r="C124" s="91"/>
      <c r="D124" s="42" t="s">
        <v>7</v>
      </c>
      <c r="E124" s="92">
        <f>E123-1%</f>
        <v>8.2500000000000004E-2</v>
      </c>
      <c r="F124" s="93"/>
      <c r="G124" s="92">
        <f t="shared" si="31"/>
        <v>6.7500000000000004E-2</v>
      </c>
      <c r="H124" s="93"/>
      <c r="I124" s="74"/>
      <c r="J124" s="74"/>
      <c r="K124" s="74"/>
      <c r="L124" s="74"/>
      <c r="M124" s="222"/>
      <c r="N124" s="224"/>
      <c r="O124" s="224"/>
    </row>
    <row r="125" spans="2:15" ht="15" customHeight="1">
      <c r="B125" s="90" t="s">
        <v>73</v>
      </c>
      <c r="C125" s="90" t="s">
        <v>21</v>
      </c>
      <c r="D125" s="106" t="s">
        <v>78</v>
      </c>
      <c r="E125" s="108">
        <f>8.8%-0.15%</f>
        <v>8.6500000000000007E-2</v>
      </c>
      <c r="F125" s="109"/>
      <c r="G125" s="109"/>
      <c r="H125" s="110"/>
      <c r="I125" s="108">
        <f>I115</f>
        <v>0.1075</v>
      </c>
      <c r="J125" s="109"/>
      <c r="K125" s="109"/>
      <c r="L125" s="110"/>
      <c r="M125" s="222"/>
      <c r="N125" s="224"/>
      <c r="O125" s="224"/>
    </row>
    <row r="126" spans="2:15" ht="10.5" customHeight="1">
      <c r="B126" s="91"/>
      <c r="C126" s="91"/>
      <c r="D126" s="107"/>
      <c r="E126" s="111"/>
      <c r="F126" s="112"/>
      <c r="G126" s="112"/>
      <c r="H126" s="113"/>
      <c r="I126" s="111"/>
      <c r="J126" s="112"/>
      <c r="K126" s="112"/>
      <c r="L126" s="113"/>
      <c r="M126" s="222"/>
      <c r="N126" s="224"/>
      <c r="O126" s="224"/>
    </row>
    <row r="127" spans="2:15" ht="18" customHeight="1">
      <c r="B127" s="90" t="s">
        <v>74</v>
      </c>
      <c r="C127" s="102" t="s">
        <v>21</v>
      </c>
      <c r="D127" s="218" t="s">
        <v>78</v>
      </c>
      <c r="E127" s="219" t="s">
        <v>79</v>
      </c>
      <c r="F127" s="219"/>
      <c r="G127" s="219"/>
      <c r="H127" s="219"/>
      <c r="I127" s="219"/>
      <c r="J127" s="219"/>
      <c r="K127" s="219"/>
      <c r="L127" s="219"/>
      <c r="M127" s="222"/>
      <c r="N127" s="224"/>
      <c r="O127" s="224"/>
    </row>
    <row r="128" spans="2:15" ht="21" customHeight="1">
      <c r="B128" s="91"/>
      <c r="C128" s="102"/>
      <c r="D128" s="218"/>
      <c r="E128" s="92">
        <v>8.8999999999999996E-2</v>
      </c>
      <c r="F128" s="217"/>
      <c r="G128" s="217"/>
      <c r="H128" s="217"/>
      <c r="I128" s="217"/>
      <c r="J128" s="217"/>
      <c r="K128" s="217"/>
      <c r="L128" s="93"/>
      <c r="M128" s="222"/>
      <c r="N128" s="224"/>
      <c r="O128" s="224"/>
    </row>
    <row r="129" spans="2:15" ht="21" customHeight="1">
      <c r="B129" s="220" t="s">
        <v>107</v>
      </c>
      <c r="C129" s="220" t="s">
        <v>21</v>
      </c>
      <c r="D129" s="221" t="s">
        <v>98</v>
      </c>
      <c r="E129" s="219" t="s">
        <v>79</v>
      </c>
      <c r="F129" s="219"/>
      <c r="G129" s="219"/>
      <c r="H129" s="219"/>
      <c r="I129" s="219"/>
      <c r="J129" s="219"/>
      <c r="K129" s="219"/>
      <c r="L129" s="219"/>
      <c r="M129" s="223"/>
      <c r="N129" s="225"/>
      <c r="O129" s="225"/>
    </row>
    <row r="130" spans="2:15" ht="21" customHeight="1">
      <c r="B130" s="220"/>
      <c r="C130" s="220"/>
      <c r="D130" s="221"/>
      <c r="E130" s="206">
        <v>6.4000000000000001E-2</v>
      </c>
      <c r="F130" s="206"/>
      <c r="G130" s="206"/>
      <c r="H130" s="206"/>
      <c r="I130" s="206"/>
      <c r="J130" s="206"/>
      <c r="K130" s="206"/>
      <c r="L130" s="206"/>
      <c r="M130" s="223"/>
      <c r="N130" s="225"/>
      <c r="O130" s="225"/>
    </row>
    <row r="131" spans="2:15" ht="27" customHeight="1">
      <c r="B131" s="199" t="s">
        <v>67</v>
      </c>
      <c r="C131" s="214" t="s">
        <v>103</v>
      </c>
      <c r="D131" s="215"/>
      <c r="E131" s="215"/>
      <c r="F131" s="215"/>
      <c r="G131" s="215"/>
      <c r="H131" s="215"/>
      <c r="I131" s="215"/>
      <c r="J131" s="215"/>
      <c r="K131" s="215"/>
      <c r="L131" s="215"/>
      <c r="M131" s="215"/>
      <c r="N131" s="215"/>
      <c r="O131" s="216"/>
    </row>
    <row r="132" spans="2:15" ht="15" customHeight="1">
      <c r="B132" s="200"/>
      <c r="C132" s="214" t="s">
        <v>89</v>
      </c>
      <c r="D132" s="215"/>
      <c r="E132" s="215"/>
      <c r="F132" s="215"/>
      <c r="G132" s="215"/>
      <c r="H132" s="215"/>
      <c r="I132" s="215"/>
      <c r="J132" s="215"/>
      <c r="K132" s="215"/>
      <c r="L132" s="215"/>
      <c r="M132" s="215"/>
      <c r="N132" s="215"/>
      <c r="O132" s="216"/>
    </row>
    <row r="133" spans="2:15" ht="15" customHeight="1">
      <c r="B133" s="200"/>
      <c r="C133" s="214" t="s">
        <v>90</v>
      </c>
      <c r="D133" s="215"/>
      <c r="E133" s="215"/>
      <c r="F133" s="215"/>
      <c r="G133" s="215"/>
      <c r="H133" s="215"/>
      <c r="I133" s="215"/>
      <c r="J133" s="215"/>
      <c r="K133" s="215"/>
      <c r="L133" s="215"/>
      <c r="M133" s="215"/>
      <c r="N133" s="215"/>
      <c r="O133" s="216"/>
    </row>
    <row r="134" spans="2:15" ht="15" customHeight="1">
      <c r="B134" s="200"/>
      <c r="C134" s="214" t="s">
        <v>22</v>
      </c>
      <c r="D134" s="215"/>
      <c r="E134" s="215"/>
      <c r="F134" s="215"/>
      <c r="G134" s="215"/>
      <c r="H134" s="215"/>
      <c r="I134" s="215"/>
      <c r="J134" s="215"/>
      <c r="K134" s="215"/>
      <c r="L134" s="215"/>
      <c r="M134" s="215"/>
      <c r="N134" s="215"/>
      <c r="O134" s="216"/>
    </row>
    <row r="135" spans="2:15" ht="15" customHeight="1">
      <c r="B135" s="200"/>
      <c r="C135" s="214" t="s">
        <v>77</v>
      </c>
      <c r="D135" s="215"/>
      <c r="E135" s="215"/>
      <c r="F135" s="215"/>
      <c r="G135" s="215"/>
      <c r="H135" s="215"/>
      <c r="I135" s="215"/>
      <c r="J135" s="215"/>
      <c r="K135" s="215"/>
      <c r="L135" s="215"/>
      <c r="M135" s="215"/>
      <c r="N135" s="215"/>
      <c r="O135" s="216"/>
    </row>
    <row r="136" spans="2:15" ht="13.5" customHeight="1">
      <c r="B136" s="211" t="s">
        <v>95</v>
      </c>
      <c r="C136" s="212" t="s">
        <v>108</v>
      </c>
      <c r="D136" s="212"/>
      <c r="E136" s="212"/>
      <c r="F136" s="212"/>
      <c r="G136" s="212"/>
      <c r="H136" s="212"/>
      <c r="I136" s="212"/>
      <c r="J136" s="212"/>
      <c r="K136" s="212"/>
      <c r="L136" s="212"/>
      <c r="M136" s="212"/>
      <c r="N136" s="212"/>
      <c r="O136" s="212"/>
    </row>
    <row r="137" spans="2:15" ht="12.6" customHeight="1">
      <c r="B137" s="211"/>
      <c r="C137" s="212" t="s">
        <v>96</v>
      </c>
      <c r="D137" s="212"/>
      <c r="E137" s="212"/>
      <c r="F137" s="212"/>
      <c r="G137" s="212"/>
      <c r="H137" s="212"/>
      <c r="I137" s="212"/>
      <c r="J137" s="212"/>
      <c r="K137" s="212"/>
      <c r="L137" s="212"/>
      <c r="M137" s="212"/>
      <c r="N137" s="212"/>
      <c r="O137" s="212"/>
    </row>
    <row r="138" spans="2:15" ht="51" customHeight="1">
      <c r="B138" s="211"/>
      <c r="C138" s="213" t="s">
        <v>110</v>
      </c>
      <c r="D138" s="212"/>
      <c r="E138" s="212"/>
      <c r="F138" s="212"/>
      <c r="G138" s="212"/>
      <c r="H138" s="212"/>
      <c r="I138" s="212"/>
      <c r="J138" s="212"/>
      <c r="K138" s="212"/>
      <c r="L138" s="212"/>
      <c r="M138" s="212"/>
      <c r="N138" s="212"/>
      <c r="O138" s="212"/>
    </row>
    <row r="139" spans="2:15" ht="25.5" customHeight="1">
      <c r="B139" s="211"/>
      <c r="C139" s="212" t="s">
        <v>97</v>
      </c>
      <c r="D139" s="212"/>
      <c r="E139" s="212"/>
      <c r="F139" s="212"/>
      <c r="G139" s="212"/>
      <c r="H139" s="212"/>
      <c r="I139" s="212"/>
      <c r="J139" s="212"/>
      <c r="K139" s="212"/>
      <c r="L139" s="212"/>
      <c r="M139" s="212"/>
      <c r="N139" s="212"/>
      <c r="O139" s="212"/>
    </row>
    <row r="140" spans="2:15" ht="64.5" customHeight="1">
      <c r="B140" s="211"/>
      <c r="C140" s="212" t="s">
        <v>109</v>
      </c>
      <c r="D140" s="212"/>
      <c r="E140" s="212"/>
      <c r="F140" s="212"/>
      <c r="G140" s="212"/>
      <c r="H140" s="212"/>
      <c r="I140" s="212"/>
      <c r="J140" s="212"/>
      <c r="K140" s="212"/>
      <c r="L140" s="212"/>
      <c r="M140" s="212"/>
      <c r="N140" s="212"/>
      <c r="O140" s="212"/>
    </row>
    <row r="141" spans="2:15" ht="5.25" customHeight="1"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</row>
    <row r="142" spans="2:15" ht="12.75" customHeight="1">
      <c r="B142" s="202" t="s">
        <v>72</v>
      </c>
      <c r="C142" s="202"/>
      <c r="D142" s="202"/>
      <c r="E142" s="202"/>
      <c r="F142" s="202"/>
      <c r="G142" s="202"/>
      <c r="H142" s="202"/>
      <c r="I142" s="202"/>
      <c r="J142" s="202"/>
      <c r="K142" s="202"/>
      <c r="L142" s="202"/>
      <c r="M142" s="202"/>
      <c r="N142" s="202"/>
      <c r="O142" s="202"/>
    </row>
    <row r="143" spans="2:15" ht="14.25" customHeight="1">
      <c r="B143" s="88" t="s">
        <v>0</v>
      </c>
      <c r="C143" s="88" t="s">
        <v>1</v>
      </c>
      <c r="D143" s="105" t="s">
        <v>2</v>
      </c>
      <c r="E143" s="49" t="s">
        <v>26</v>
      </c>
      <c r="F143" s="83"/>
      <c r="G143" s="83"/>
      <c r="H143" s="53"/>
      <c r="I143" s="49" t="s">
        <v>27</v>
      </c>
      <c r="J143" s="83"/>
      <c r="K143" s="83"/>
      <c r="L143" s="53"/>
      <c r="M143" s="88" t="s">
        <v>3</v>
      </c>
      <c r="N143" s="88" t="s">
        <v>4</v>
      </c>
      <c r="O143" s="88"/>
    </row>
    <row r="144" spans="2:15" ht="28.5" customHeight="1">
      <c r="B144" s="88"/>
      <c r="C144" s="88"/>
      <c r="D144" s="105"/>
      <c r="E144" s="52" t="s">
        <v>29</v>
      </c>
      <c r="F144" s="53"/>
      <c r="G144" s="52" t="s">
        <v>30</v>
      </c>
      <c r="H144" s="53"/>
      <c r="I144" s="52" t="s">
        <v>29</v>
      </c>
      <c r="J144" s="53"/>
      <c r="K144" s="52" t="s">
        <v>30</v>
      </c>
      <c r="L144" s="53"/>
      <c r="M144" s="88"/>
      <c r="N144" s="88"/>
      <c r="O144" s="88"/>
    </row>
    <row r="145" spans="2:15" ht="50.25" customHeight="1">
      <c r="B145" s="32" t="s">
        <v>75</v>
      </c>
      <c r="C145" s="33" t="s">
        <v>21</v>
      </c>
      <c r="D145" s="34" t="s">
        <v>71</v>
      </c>
      <c r="E145" s="206">
        <v>0.189</v>
      </c>
      <c r="F145" s="206"/>
      <c r="G145" s="206">
        <f>E145-1.5%</f>
        <v>0.17399999999999999</v>
      </c>
      <c r="H145" s="206"/>
      <c r="I145" s="207" t="s">
        <v>8</v>
      </c>
      <c r="J145" s="208"/>
      <c r="K145" s="208"/>
      <c r="L145" s="209"/>
      <c r="M145" s="210" t="s">
        <v>37</v>
      </c>
      <c r="N145" s="205">
        <v>4900000</v>
      </c>
      <c r="O145" s="205"/>
    </row>
    <row r="146" spans="2:15" ht="42.75" customHeight="1">
      <c r="B146" s="32" t="s">
        <v>76</v>
      </c>
      <c r="C146" s="33" t="s">
        <v>21</v>
      </c>
      <c r="D146" s="34" t="s">
        <v>71</v>
      </c>
      <c r="E146" s="206">
        <f>E145+3%</f>
        <v>0.219</v>
      </c>
      <c r="F146" s="206"/>
      <c r="G146" s="206">
        <f t="shared" ref="G146" si="32">E146-1.5%</f>
        <v>0.20400000000000001</v>
      </c>
      <c r="H146" s="206"/>
      <c r="I146" s="206">
        <f>E146+3%</f>
        <v>0.249</v>
      </c>
      <c r="J146" s="206"/>
      <c r="K146" s="206">
        <f>G146+3%</f>
        <v>0.23400000000000001</v>
      </c>
      <c r="L146" s="206"/>
      <c r="M146" s="210"/>
      <c r="N146" s="205"/>
      <c r="O146" s="205"/>
    </row>
    <row r="147" spans="2:15" ht="6.75" customHeight="1"/>
  </sheetData>
  <mergeCells count="475">
    <mergeCell ref="B125:B126"/>
    <mergeCell ref="M86:M87"/>
    <mergeCell ref="I87:J87"/>
    <mergeCell ref="K87:L87"/>
    <mergeCell ref="N92:O100"/>
    <mergeCell ref="M93:M94"/>
    <mergeCell ref="M95:M96"/>
    <mergeCell ref="M97:M98"/>
    <mergeCell ref="M99:M100"/>
    <mergeCell ref="M104:M107"/>
    <mergeCell ref="B83:B91"/>
    <mergeCell ref="C83:C91"/>
    <mergeCell ref="I83:J83"/>
    <mergeCell ref="K83:L83"/>
    <mergeCell ref="N83:O91"/>
    <mergeCell ref="I84:J84"/>
    <mergeCell ref="K84:L84"/>
    <mergeCell ref="M84:M85"/>
    <mergeCell ref="B102:B103"/>
    <mergeCell ref="C102:C103"/>
    <mergeCell ref="D102:D103"/>
    <mergeCell ref="E102:H102"/>
    <mergeCell ref="I102:L102"/>
    <mergeCell ref="M102:M103"/>
    <mergeCell ref="B136:B140"/>
    <mergeCell ref="C136:O136"/>
    <mergeCell ref="C137:O137"/>
    <mergeCell ref="C138:O138"/>
    <mergeCell ref="C139:O139"/>
    <mergeCell ref="C140:O140"/>
    <mergeCell ref="B127:B128"/>
    <mergeCell ref="C127:C128"/>
    <mergeCell ref="B131:B135"/>
    <mergeCell ref="C131:O131"/>
    <mergeCell ref="C132:O132"/>
    <mergeCell ref="C133:O133"/>
    <mergeCell ref="C134:O134"/>
    <mergeCell ref="C135:O135"/>
    <mergeCell ref="E128:L128"/>
    <mergeCell ref="D127:D128"/>
    <mergeCell ref="E127:L127"/>
    <mergeCell ref="B129:B130"/>
    <mergeCell ref="C129:C130"/>
    <mergeCell ref="D129:D130"/>
    <mergeCell ref="E129:L129"/>
    <mergeCell ref="E130:L130"/>
    <mergeCell ref="M115:M130"/>
    <mergeCell ref="N115:O130"/>
    <mergeCell ref="N145:O146"/>
    <mergeCell ref="I146:J146"/>
    <mergeCell ref="K146:L146"/>
    <mergeCell ref="E146:F146"/>
    <mergeCell ref="G146:H146"/>
    <mergeCell ref="N143:O144"/>
    <mergeCell ref="B143:B144"/>
    <mergeCell ref="C143:C144"/>
    <mergeCell ref="D143:D144"/>
    <mergeCell ref="E143:H143"/>
    <mergeCell ref="I143:L143"/>
    <mergeCell ref="M143:M144"/>
    <mergeCell ref="I145:L145"/>
    <mergeCell ref="E145:F145"/>
    <mergeCell ref="G145:H145"/>
    <mergeCell ref="M145:M146"/>
    <mergeCell ref="E144:F144"/>
    <mergeCell ref="G144:H144"/>
    <mergeCell ref="I144:J144"/>
    <mergeCell ref="K144:L144"/>
    <mergeCell ref="K40:L40"/>
    <mergeCell ref="E36:F36"/>
    <mergeCell ref="G36:H36"/>
    <mergeCell ref="I36:J36"/>
    <mergeCell ref="I39:J39"/>
    <mergeCell ref="K39:L39"/>
    <mergeCell ref="E40:F40"/>
    <mergeCell ref="G40:H40"/>
    <mergeCell ref="I40:J40"/>
    <mergeCell ref="G34:H34"/>
    <mergeCell ref="I34:J34"/>
    <mergeCell ref="K34:L34"/>
    <mergeCell ref="E35:F35"/>
    <mergeCell ref="G35:H35"/>
    <mergeCell ref="I35:J35"/>
    <mergeCell ref="K35:L35"/>
    <mergeCell ref="I38:J38"/>
    <mergeCell ref="K38:L38"/>
    <mergeCell ref="K36:L36"/>
    <mergeCell ref="E37:F37"/>
    <mergeCell ref="E38:F38"/>
    <mergeCell ref="G38:H38"/>
    <mergeCell ref="B142:O142"/>
    <mergeCell ref="B30:B31"/>
    <mergeCell ref="C30:C31"/>
    <mergeCell ref="E30:F30"/>
    <mergeCell ref="G30:H30"/>
    <mergeCell ref="I30:J30"/>
    <mergeCell ref="K30:L30"/>
    <mergeCell ref="G37:H37"/>
    <mergeCell ref="I37:J37"/>
    <mergeCell ref="K37:L37"/>
    <mergeCell ref="M30:M31"/>
    <mergeCell ref="N30:O31"/>
    <mergeCell ref="E31:F31"/>
    <mergeCell ref="G31:H31"/>
    <mergeCell ref="I31:J31"/>
    <mergeCell ref="K31:L31"/>
    <mergeCell ref="N32:O37"/>
    <mergeCell ref="E33:F33"/>
    <mergeCell ref="G33:H33"/>
    <mergeCell ref="I33:J33"/>
    <mergeCell ref="K33:L33"/>
    <mergeCell ref="E34:F34"/>
    <mergeCell ref="M32:M37"/>
    <mergeCell ref="C55:O55"/>
    <mergeCell ref="B27:B29"/>
    <mergeCell ref="G28:H28"/>
    <mergeCell ref="E29:F29"/>
    <mergeCell ref="G29:H29"/>
    <mergeCell ref="C27:C29"/>
    <mergeCell ref="E27:F27"/>
    <mergeCell ref="G27:H27"/>
    <mergeCell ref="I27:L29"/>
    <mergeCell ref="G15:H15"/>
    <mergeCell ref="K15:L15"/>
    <mergeCell ref="I20:J20"/>
    <mergeCell ref="K20:L20"/>
    <mergeCell ref="B21:B26"/>
    <mergeCell ref="I18:J18"/>
    <mergeCell ref="K18:L18"/>
    <mergeCell ref="I19:J19"/>
    <mergeCell ref="K19:L19"/>
    <mergeCell ref="B15:B20"/>
    <mergeCell ref="C15:C17"/>
    <mergeCell ref="E15:F15"/>
    <mergeCell ref="E17:F17"/>
    <mergeCell ref="E19:F19"/>
    <mergeCell ref="G19:H19"/>
    <mergeCell ref="E20:F20"/>
    <mergeCell ref="B3:O3"/>
    <mergeCell ref="B4:O4"/>
    <mergeCell ref="D6:D7"/>
    <mergeCell ref="E6:H6"/>
    <mergeCell ref="I6:L6"/>
    <mergeCell ref="M6:M7"/>
    <mergeCell ref="N6:O7"/>
    <mergeCell ref="E7:F7"/>
    <mergeCell ref="G7:H7"/>
    <mergeCell ref="I7:J7"/>
    <mergeCell ref="K7:L7"/>
    <mergeCell ref="B6:B7"/>
    <mergeCell ref="C6:C7"/>
    <mergeCell ref="G20:H20"/>
    <mergeCell ref="B8:O8"/>
    <mergeCell ref="B9:B14"/>
    <mergeCell ref="C9:C11"/>
    <mergeCell ref="E9:F9"/>
    <mergeCell ref="G9:H9"/>
    <mergeCell ref="I9:L11"/>
    <mergeCell ref="M9:M14"/>
    <mergeCell ref="N9:O20"/>
    <mergeCell ref="E10:F10"/>
    <mergeCell ref="G10:H10"/>
    <mergeCell ref="E11:F11"/>
    <mergeCell ref="G11:H11"/>
    <mergeCell ref="C12:C14"/>
    <mergeCell ref="E12:F12"/>
    <mergeCell ref="G12:H12"/>
    <mergeCell ref="I12:L14"/>
    <mergeCell ref="M15:M20"/>
    <mergeCell ref="C18:C20"/>
    <mergeCell ref="E18:F18"/>
    <mergeCell ref="G18:H18"/>
    <mergeCell ref="C24:C26"/>
    <mergeCell ref="E24:F24"/>
    <mergeCell ref="G24:H24"/>
    <mergeCell ref="I24:L26"/>
    <mergeCell ref="E25:F25"/>
    <mergeCell ref="G25:H25"/>
    <mergeCell ref="E26:F26"/>
    <mergeCell ref="G26:H26"/>
    <mergeCell ref="E13:F13"/>
    <mergeCell ref="G13:H13"/>
    <mergeCell ref="E14:F14"/>
    <mergeCell ref="G14:H14"/>
    <mergeCell ref="E16:F16"/>
    <mergeCell ref="G16:H16"/>
    <mergeCell ref="I16:J16"/>
    <mergeCell ref="K16:L16"/>
    <mergeCell ref="C21:C23"/>
    <mergeCell ref="E21:F21"/>
    <mergeCell ref="G21:H21"/>
    <mergeCell ref="I21:L23"/>
    <mergeCell ref="G17:H17"/>
    <mergeCell ref="I17:J17"/>
    <mergeCell ref="K17:L17"/>
    <mergeCell ref="I15:J15"/>
    <mergeCell ref="M21:M26"/>
    <mergeCell ref="E22:F22"/>
    <mergeCell ref="G22:H22"/>
    <mergeCell ref="E23:F23"/>
    <mergeCell ref="G23:H23"/>
    <mergeCell ref="C56:O57"/>
    <mergeCell ref="I54:J54"/>
    <mergeCell ref="K54:L54"/>
    <mergeCell ref="B49:B58"/>
    <mergeCell ref="C58:O58"/>
    <mergeCell ref="M27:M29"/>
    <mergeCell ref="E28:F28"/>
    <mergeCell ref="M38:M40"/>
    <mergeCell ref="B32:B37"/>
    <mergeCell ref="C32:C34"/>
    <mergeCell ref="E32:F32"/>
    <mergeCell ref="G32:H32"/>
    <mergeCell ref="I32:J32"/>
    <mergeCell ref="K32:L32"/>
    <mergeCell ref="C35:C37"/>
    <mergeCell ref="B38:B40"/>
    <mergeCell ref="C38:C40"/>
    <mergeCell ref="E39:F39"/>
    <mergeCell ref="G39:H39"/>
    <mergeCell ref="C49:L49"/>
    <mergeCell ref="M49:M54"/>
    <mergeCell ref="N49:O54"/>
    <mergeCell ref="D50:D51"/>
    <mergeCell ref="E50:F50"/>
    <mergeCell ref="G50:H50"/>
    <mergeCell ref="I50:J50"/>
    <mergeCell ref="K50:L50"/>
    <mergeCell ref="E51:F51"/>
    <mergeCell ref="G51:H51"/>
    <mergeCell ref="I51:J51"/>
    <mergeCell ref="G54:H54"/>
    <mergeCell ref="K51:L51"/>
    <mergeCell ref="C52:L52"/>
    <mergeCell ref="K53:L53"/>
    <mergeCell ref="E54:F54"/>
    <mergeCell ref="N38:O40"/>
    <mergeCell ref="D53:D54"/>
    <mergeCell ref="E53:F53"/>
    <mergeCell ref="G53:H53"/>
    <mergeCell ref="I53:J53"/>
    <mergeCell ref="B62:B64"/>
    <mergeCell ref="C62:C64"/>
    <mergeCell ref="E62:F62"/>
    <mergeCell ref="I62:J62"/>
    <mergeCell ref="M62:M64"/>
    <mergeCell ref="N62:O64"/>
    <mergeCell ref="E63:F63"/>
    <mergeCell ref="I63:J63"/>
    <mergeCell ref="E64:F64"/>
    <mergeCell ref="I64:J64"/>
    <mergeCell ref="B60:B61"/>
    <mergeCell ref="C60:C61"/>
    <mergeCell ref="D60:D61"/>
    <mergeCell ref="E60:H60"/>
    <mergeCell ref="I60:L60"/>
    <mergeCell ref="M60:M61"/>
    <mergeCell ref="N60:O61"/>
    <mergeCell ref="E61:F61"/>
    <mergeCell ref="I61:J61"/>
    <mergeCell ref="B69:B71"/>
    <mergeCell ref="C69:C71"/>
    <mergeCell ref="M69:M71"/>
    <mergeCell ref="M75:M77"/>
    <mergeCell ref="N69:O71"/>
    <mergeCell ref="B66:B68"/>
    <mergeCell ref="C66:C68"/>
    <mergeCell ref="D66:D68"/>
    <mergeCell ref="E66:L66"/>
    <mergeCell ref="M66:M68"/>
    <mergeCell ref="N66:O68"/>
    <mergeCell ref="E67:F67"/>
    <mergeCell ref="G67:H67"/>
    <mergeCell ref="I67:J67"/>
    <mergeCell ref="K67:L67"/>
    <mergeCell ref="B72:B74"/>
    <mergeCell ref="C72:C74"/>
    <mergeCell ref="M72:M74"/>
    <mergeCell ref="N72:O74"/>
    <mergeCell ref="B80:O80"/>
    <mergeCell ref="B81:B82"/>
    <mergeCell ref="C81:C82"/>
    <mergeCell ref="D81:D82"/>
    <mergeCell ref="N81:O82"/>
    <mergeCell ref="E82:F82"/>
    <mergeCell ref="N75:O77"/>
    <mergeCell ref="E75:F77"/>
    <mergeCell ref="B75:B79"/>
    <mergeCell ref="C78:O78"/>
    <mergeCell ref="C79:O79"/>
    <mergeCell ref="C75:C77"/>
    <mergeCell ref="I81:L81"/>
    <mergeCell ref="M81:M82"/>
    <mergeCell ref="G82:H82"/>
    <mergeCell ref="I82:J82"/>
    <mergeCell ref="K82:L82"/>
    <mergeCell ref="E81:H81"/>
    <mergeCell ref="M88:M89"/>
    <mergeCell ref="I89:J89"/>
    <mergeCell ref="K89:L89"/>
    <mergeCell ref="I90:J90"/>
    <mergeCell ref="K90:L90"/>
    <mergeCell ref="M90:M91"/>
    <mergeCell ref="I91:J91"/>
    <mergeCell ref="K91:L91"/>
    <mergeCell ref="B101:O101"/>
    <mergeCell ref="B92:B100"/>
    <mergeCell ref="C92:C100"/>
    <mergeCell ref="E92:F92"/>
    <mergeCell ref="G92:H92"/>
    <mergeCell ref="E93:F93"/>
    <mergeCell ref="G93:H93"/>
    <mergeCell ref="E94:F94"/>
    <mergeCell ref="G94:H94"/>
    <mergeCell ref="E95:F95"/>
    <mergeCell ref="G95:H95"/>
    <mergeCell ref="G88:H88"/>
    <mergeCell ref="C113:C114"/>
    <mergeCell ref="C125:C126"/>
    <mergeCell ref="D113:D114"/>
    <mergeCell ref="E113:H113"/>
    <mergeCell ref="G98:H98"/>
    <mergeCell ref="E99:F99"/>
    <mergeCell ref="G99:H99"/>
    <mergeCell ref="N102:O103"/>
    <mergeCell ref="E103:F103"/>
    <mergeCell ref="G103:H103"/>
    <mergeCell ref="I103:J103"/>
    <mergeCell ref="K103:L103"/>
    <mergeCell ref="D125:D126"/>
    <mergeCell ref="I125:L126"/>
    <mergeCell ref="E125:H126"/>
    <mergeCell ref="K108:L108"/>
    <mergeCell ref="E109:F109"/>
    <mergeCell ref="G109:H109"/>
    <mergeCell ref="I109:J109"/>
    <mergeCell ref="K109:L109"/>
    <mergeCell ref="G117:H117"/>
    <mergeCell ref="I117:J120"/>
    <mergeCell ref="N113:O114"/>
    <mergeCell ref="E114:F114"/>
    <mergeCell ref="B110:B111"/>
    <mergeCell ref="E110:F110"/>
    <mergeCell ref="G110:H110"/>
    <mergeCell ref="I110:J110"/>
    <mergeCell ref="K110:L110"/>
    <mergeCell ref="M110:M111"/>
    <mergeCell ref="G111:H111"/>
    <mergeCell ref="I111:J111"/>
    <mergeCell ref="K111:L111"/>
    <mergeCell ref="E111:F111"/>
    <mergeCell ref="B123:B124"/>
    <mergeCell ref="C123:C124"/>
    <mergeCell ref="G124:H124"/>
    <mergeCell ref="I123:J124"/>
    <mergeCell ref="K123:L124"/>
    <mergeCell ref="B115:B116"/>
    <mergeCell ref="C115:C116"/>
    <mergeCell ref="E116:F116"/>
    <mergeCell ref="G116:H116"/>
    <mergeCell ref="B117:B118"/>
    <mergeCell ref="C117:C118"/>
    <mergeCell ref="E117:F117"/>
    <mergeCell ref="G114:H114"/>
    <mergeCell ref="I114:J114"/>
    <mergeCell ref="K114:L114"/>
    <mergeCell ref="E123:F123"/>
    <mergeCell ref="G123:H123"/>
    <mergeCell ref="E124:F124"/>
    <mergeCell ref="E115:F115"/>
    <mergeCell ref="G115:H115"/>
    <mergeCell ref="I115:J116"/>
    <mergeCell ref="K115:L116"/>
    <mergeCell ref="M113:M114"/>
    <mergeCell ref="I113:L113"/>
    <mergeCell ref="N21:O26"/>
    <mergeCell ref="N27:O29"/>
    <mergeCell ref="B121:B122"/>
    <mergeCell ref="C121:C122"/>
    <mergeCell ref="E121:F121"/>
    <mergeCell ref="G121:H121"/>
    <mergeCell ref="I121:J122"/>
    <mergeCell ref="K121:L122"/>
    <mergeCell ref="E122:F122"/>
    <mergeCell ref="G122:H122"/>
    <mergeCell ref="G118:H118"/>
    <mergeCell ref="B119:B120"/>
    <mergeCell ref="C119:C120"/>
    <mergeCell ref="E119:F119"/>
    <mergeCell ref="G119:H119"/>
    <mergeCell ref="E120:F120"/>
    <mergeCell ref="G120:H120"/>
    <mergeCell ref="B112:O112"/>
    <mergeCell ref="B113:B114"/>
    <mergeCell ref="K117:L120"/>
    <mergeCell ref="E118:F118"/>
    <mergeCell ref="N110:O111"/>
    <mergeCell ref="B47:B48"/>
    <mergeCell ref="C47:C48"/>
    <mergeCell ref="D47:D48"/>
    <mergeCell ref="E47:H47"/>
    <mergeCell ref="I47:L47"/>
    <mergeCell ref="M47:M48"/>
    <mergeCell ref="N47:O48"/>
    <mergeCell ref="E48:F48"/>
    <mergeCell ref="G48:H48"/>
    <mergeCell ref="I48:J48"/>
    <mergeCell ref="K48:L48"/>
    <mergeCell ref="N104:O109"/>
    <mergeCell ref="E105:F105"/>
    <mergeCell ref="G105:H105"/>
    <mergeCell ref="I105:J105"/>
    <mergeCell ref="K105:L105"/>
    <mergeCell ref="B108:B109"/>
    <mergeCell ref="E108:F108"/>
    <mergeCell ref="G108:H108"/>
    <mergeCell ref="I108:J108"/>
    <mergeCell ref="M108:M109"/>
    <mergeCell ref="I106:J106"/>
    <mergeCell ref="K106:L106"/>
    <mergeCell ref="E107:F107"/>
    <mergeCell ref="G107:H107"/>
    <mergeCell ref="I107:J107"/>
    <mergeCell ref="K107:L107"/>
    <mergeCell ref="K104:L104"/>
    <mergeCell ref="B104:B105"/>
    <mergeCell ref="E104:F104"/>
    <mergeCell ref="G104:H104"/>
    <mergeCell ref="I104:J104"/>
    <mergeCell ref="B106:B107"/>
    <mergeCell ref="E106:F106"/>
    <mergeCell ref="G106:H106"/>
    <mergeCell ref="E42:H42"/>
    <mergeCell ref="I42:L42"/>
    <mergeCell ref="N42:O42"/>
    <mergeCell ref="B43:B45"/>
    <mergeCell ref="C43:C44"/>
    <mergeCell ref="E43:H43"/>
    <mergeCell ref="I43:L43"/>
    <mergeCell ref="M43:M44"/>
    <mergeCell ref="N43:O44"/>
    <mergeCell ref="E44:H44"/>
    <mergeCell ref="I44:L44"/>
    <mergeCell ref="C45:O45"/>
    <mergeCell ref="I85:J85"/>
    <mergeCell ref="K85:L85"/>
    <mergeCell ref="I86:J86"/>
    <mergeCell ref="K86:L86"/>
    <mergeCell ref="I92:L100"/>
    <mergeCell ref="E100:F100"/>
    <mergeCell ref="G100:H100"/>
    <mergeCell ref="E89:F89"/>
    <mergeCell ref="E90:F90"/>
    <mergeCell ref="E91:F91"/>
    <mergeCell ref="I88:J88"/>
    <mergeCell ref="K88:L88"/>
    <mergeCell ref="E87:F87"/>
    <mergeCell ref="E88:F88"/>
    <mergeCell ref="G89:H89"/>
    <mergeCell ref="G90:H90"/>
    <mergeCell ref="G91:H91"/>
    <mergeCell ref="E96:F96"/>
    <mergeCell ref="G96:H96"/>
    <mergeCell ref="E97:F97"/>
    <mergeCell ref="G97:H97"/>
    <mergeCell ref="E98:F98"/>
    <mergeCell ref="E83:F83"/>
    <mergeCell ref="E84:F84"/>
    <mergeCell ref="E85:F85"/>
    <mergeCell ref="E86:F86"/>
    <mergeCell ref="G83:H83"/>
    <mergeCell ref="G84:H84"/>
    <mergeCell ref="G85:H85"/>
    <mergeCell ref="G86:H86"/>
    <mergeCell ref="G87:H87"/>
  </mergeCells>
  <pageMargins left="0.51181102362204722" right="0.51181102362204722" top="0.15748031496062992" bottom="0.15748031496062992" header="0.31496062992125984" footer="0.31496062992125984"/>
  <pageSetup paperSize="9" scale="60" fitToHeight="0" orientation="portrait" r:id="rId1"/>
  <rowBreaks count="1" manualBreakCount="1">
    <brk id="79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 Тарифы</vt:lpstr>
      <vt:lpstr>'2. Тарифы'!Область_печати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2017-08-08T11:51:57Z</dcterms:modified>
</cp:coreProperties>
</file>