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4620" yWindow="480" windowWidth="17445" windowHeight="723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Тарифы'!$A$1:$P$131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29" i="2" l="1"/>
  <c r="E114" i="2" l="1"/>
  <c r="E115" i="2" s="1"/>
  <c r="G115" i="2" s="1"/>
  <c r="G114" i="2" l="1"/>
  <c r="I44" i="2"/>
  <c r="I43" i="2"/>
  <c r="G50" i="2"/>
  <c r="I50" i="2"/>
  <c r="K50" i="2" s="1"/>
  <c r="E107" i="2" l="1"/>
  <c r="E116" i="2" l="1"/>
  <c r="E112" i="2"/>
  <c r="E110" i="2"/>
  <c r="E108" i="2"/>
  <c r="G106" i="2"/>
  <c r="G107" i="2"/>
  <c r="E113" i="2" l="1"/>
  <c r="E111" i="2"/>
  <c r="E109" i="2"/>
  <c r="I106" i="2"/>
  <c r="I108" i="2" s="1"/>
  <c r="I114" i="2" s="1"/>
  <c r="K114" i="2" s="1"/>
  <c r="I112" i="2" l="1"/>
  <c r="I116" i="2"/>
  <c r="E130" i="2" l="1"/>
  <c r="G130" i="2" l="1"/>
  <c r="K130" i="2" s="1"/>
  <c r="G129" i="2"/>
  <c r="I130" i="2" l="1"/>
  <c r="F71" i="2"/>
  <c r="G70" i="2"/>
  <c r="H70" i="2" s="1"/>
  <c r="F70" i="2"/>
  <c r="I69" i="2"/>
  <c r="J69" i="2" s="1"/>
  <c r="H69" i="2"/>
  <c r="F69" i="2"/>
  <c r="G113" i="2"/>
  <c r="K112" i="2"/>
  <c r="G112" i="2"/>
  <c r="G111" i="2"/>
  <c r="G110" i="2"/>
  <c r="G109" i="2"/>
  <c r="K108" i="2"/>
  <c r="G108" i="2"/>
  <c r="K106" i="2"/>
  <c r="E101" i="2"/>
  <c r="I101" i="2" s="1"/>
  <c r="K101" i="2" s="1"/>
  <c r="E99" i="2"/>
  <c r="E97" i="2"/>
  <c r="I97" i="2" s="1"/>
  <c r="K97" i="2" s="1"/>
  <c r="E96" i="2"/>
  <c r="I95" i="2"/>
  <c r="I99" i="2" s="1"/>
  <c r="G95" i="2"/>
  <c r="G99" i="2" s="1"/>
  <c r="I91" i="2"/>
  <c r="G91" i="2"/>
  <c r="K91" i="2" s="1"/>
  <c r="I90" i="2"/>
  <c r="G90" i="2"/>
  <c r="K90" i="2" s="1"/>
  <c r="I89" i="2"/>
  <c r="G89" i="2"/>
  <c r="K89" i="2" s="1"/>
  <c r="I88" i="2"/>
  <c r="G88" i="2"/>
  <c r="K88" i="2" s="1"/>
  <c r="I87" i="2"/>
  <c r="G87" i="2"/>
  <c r="K87" i="2" s="1"/>
  <c r="I86" i="2"/>
  <c r="G86" i="2"/>
  <c r="K86" i="2" s="1"/>
  <c r="I85" i="2"/>
  <c r="G85" i="2"/>
  <c r="K85" i="2" s="1"/>
  <c r="I84" i="2"/>
  <c r="G84" i="2"/>
  <c r="K84" i="2" s="1"/>
  <c r="I83" i="2"/>
  <c r="G83" i="2"/>
  <c r="K83" i="2" s="1"/>
  <c r="F74" i="2"/>
  <c r="G73" i="2"/>
  <c r="H73" i="2" s="1"/>
  <c r="F73" i="2"/>
  <c r="I72" i="2"/>
  <c r="K72" i="2" s="1"/>
  <c r="L72" i="2" s="1"/>
  <c r="H72" i="2"/>
  <c r="F72" i="2"/>
  <c r="L64" i="2"/>
  <c r="K64" i="2"/>
  <c r="I64" i="2"/>
  <c r="L63" i="2"/>
  <c r="K63" i="2"/>
  <c r="I63" i="2"/>
  <c r="L62" i="2"/>
  <c r="K62" i="2"/>
  <c r="I62" i="2"/>
  <c r="E53" i="2"/>
  <c r="E51" i="2"/>
  <c r="G51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E33" i="2" s="1"/>
  <c r="G9" i="2"/>
  <c r="G53" i="2" l="1"/>
  <c r="K53" i="2" s="1"/>
  <c r="I53" i="2"/>
  <c r="I96" i="2"/>
  <c r="I100" i="2" s="1"/>
  <c r="G15" i="2"/>
  <c r="G10" i="2"/>
  <c r="K69" i="2"/>
  <c r="L69" i="2" s="1"/>
  <c r="I32" i="2"/>
  <c r="K32" i="2" s="1"/>
  <c r="I73" i="2"/>
  <c r="K73" i="2" s="1"/>
  <c r="L73" i="2" s="1"/>
  <c r="K95" i="2"/>
  <c r="K99" i="2" s="1"/>
  <c r="G12" i="2"/>
  <c r="G21" i="2"/>
  <c r="J72" i="2"/>
  <c r="G97" i="2"/>
  <c r="I51" i="2"/>
  <c r="K51" i="2" s="1"/>
  <c r="G96" i="2"/>
  <c r="I70" i="2"/>
  <c r="K70" i="2" s="1"/>
  <c r="L70" i="2" s="1"/>
  <c r="G71" i="2"/>
  <c r="G33" i="2"/>
  <c r="E36" i="2"/>
  <c r="I33" i="2"/>
  <c r="K33" i="2" s="1"/>
  <c r="E11" i="2"/>
  <c r="E14" i="2" s="1"/>
  <c r="E13" i="2"/>
  <c r="E16" i="2"/>
  <c r="E18" i="2"/>
  <c r="G74" i="2"/>
  <c r="E98" i="2"/>
  <c r="E100" i="2"/>
  <c r="E102" i="2"/>
  <c r="E35" i="2"/>
  <c r="E54" i="2"/>
  <c r="G101" i="2"/>
  <c r="E22" i="2"/>
  <c r="J73" i="2" l="1"/>
  <c r="J70" i="2"/>
  <c r="G100" i="2"/>
  <c r="K96" i="2"/>
  <c r="K100" i="2" s="1"/>
  <c r="H71" i="2"/>
  <c r="I71" i="2"/>
  <c r="G54" i="2"/>
  <c r="K54" i="2" s="1"/>
  <c r="I54" i="2"/>
  <c r="G35" i="2"/>
  <c r="I35" i="2"/>
  <c r="K35" i="2" s="1"/>
  <c r="I18" i="2"/>
  <c r="K18" i="2" s="1"/>
  <c r="G18" i="2"/>
  <c r="E25" i="2"/>
  <c r="G25" i="2" s="1"/>
  <c r="E23" i="2"/>
  <c r="G22" i="2"/>
  <c r="I98" i="2"/>
  <c r="K98" i="2" s="1"/>
  <c r="G98" i="2"/>
  <c r="I16" i="2"/>
  <c r="K16" i="2" s="1"/>
  <c r="G16" i="2"/>
  <c r="E19" i="2"/>
  <c r="G36" i="2"/>
  <c r="I36" i="2"/>
  <c r="K36" i="2" s="1"/>
  <c r="I102" i="2"/>
  <c r="K102" i="2" s="1"/>
  <c r="G102" i="2"/>
  <c r="E34" i="2"/>
  <c r="G11" i="2"/>
  <c r="E17" i="2"/>
  <c r="I74" i="2"/>
  <c r="H74" i="2"/>
  <c r="G13" i="2"/>
  <c r="K71" i="2" l="1"/>
  <c r="L71" i="2" s="1"/>
  <c r="J71" i="2"/>
  <c r="I17" i="2"/>
  <c r="K17" i="2" s="1"/>
  <c r="G17" i="2"/>
  <c r="E20" i="2"/>
  <c r="G14" i="2"/>
  <c r="J74" i="2"/>
  <c r="K74" i="2"/>
  <c r="L74" i="2" s="1"/>
  <c r="I19" i="2"/>
  <c r="K19" i="2" s="1"/>
  <c r="G19" i="2"/>
  <c r="E26" i="2"/>
  <c r="G26" i="2" s="1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<sst xmlns="http://schemas.openxmlformats.org/spreadsheetml/2006/main" count="313" uniqueCount="104">
  <si>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</si>
  <si>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</si>
  <si>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</si>
  <si>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</si>
  <si>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</si>
  <si>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</si>
  <si>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</si>
  <si>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</si>
  <si>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</si>
  <si>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</si>
  <si>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</si>
  <si>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</si>
  <si>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</si>
  <si>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</si>
  <si>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</si>
  <si>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</si>
  <si>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</si>
  <si>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</si>
  <si>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</si>
  <si>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</si>
  <si>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</si>
  <si>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</si>
  <si>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</si>
  <si>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</si>
  <si>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</si>
  <si>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</si>
  <si>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</si>
  <si>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</si>
  <si>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</si>
  <si>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без ФЗ или 
с ФЗ (3,48%)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</si>
  <si>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</si>
  <si>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</si>
  <si>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</si>
  <si>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</si>
  <si>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</si>
  <si>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</si>
  <si>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</si>
  <si>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</si>
  <si>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</si>
  <si>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</si>
  <si>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</si>
  <si>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</si>
  <si>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</si>
  <si>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</si>
  <si>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</si>
  <si>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</si>
  <si>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</si>
  <si>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</si>
  <si>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</si>
  <si>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</si>
  <si>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</si>
  <si>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</si>
  <si>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без ФЗ или с ФЗ (3,036% и 4,1%)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</si>
  <si>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</si>
  <si>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</si>
  <si>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</si>
  <si>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</si>
  <si>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</si>
  <si>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без ФЗ или 
с ФЗ (3,036% и 3,48%)</t>
  </si>
  <si>
    <t>с ФЗ (4,1%)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</si>
  <si>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XV)</t>
    </r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</si>
  <si>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</si>
  <si>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</si>
  <si>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</si>
  <si>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</si>
  <si>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</si>
  <si>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</si>
  <si>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</si>
  <si>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</si>
  <si>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</si>
  <si>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</si>
  <si>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</si>
  <si>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</si>
  <si>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</si>
  <si>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</si>
  <si>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</si>
  <si>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</si>
  <si>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</si>
  <si>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</si>
  <si>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</si>
  <si>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</si>
  <si>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</si>
  <si>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</si>
  <si>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</si>
  <si>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</si>
  <si>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</si>
  <si>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</si>
  <si>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</si>
  <si>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</si>
  <si>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</si>
  <si>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</si>
  <si>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Vesta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XRAY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</si>
  <si>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</si>
  <si>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</si>
  <si>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
(Минимальная стоимость а/м 
1 700 000 рублей)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</si>
  <si>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</si>
  <si>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15 - 29,99</t>
  </si>
  <si>
    <t>24, 36, 48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</si>
  <si>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</si>
  <si>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</si>
  <si>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</si>
  <si>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color rgb="FF0070C0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color rgb="FF0070C0"/>
        <rFont val="Microsoft Sans Serif"/>
        <family val="2"/>
        <charset val="204"/>
      </rPr>
      <t xml:space="preserve">
- страховой тариф </t>
    </r>
    <r>
      <rPr>
        <b/>
        <sz val="8"/>
        <color rgb="FF0070C0"/>
        <rFont val="Microsoft Sans Serif"/>
        <family val="2"/>
        <charset val="204"/>
      </rPr>
      <t>4%</t>
    </r>
    <r>
      <rPr>
        <sz val="8"/>
        <color rgb="FF0070C0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color rgb="FF0070C0"/>
        <rFont val="Microsoft Sans Serif"/>
        <family val="2"/>
        <charset val="204"/>
      </rPr>
      <t>4 года</t>
    </r>
    <r>
      <rPr>
        <sz val="8"/>
        <color rgb="FF0070C0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</si>
  <si>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color rgb="FF0070C0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color rgb="FF0070C0"/>
        <rFont val="Microsoft Sans Serif"/>
        <family val="2"/>
        <charset val="204"/>
      </rPr>
      <t xml:space="preserve">
- возраст заёмщика </t>
    </r>
    <r>
      <rPr>
        <b/>
        <sz val="8"/>
        <color rgb="FF0070C0"/>
        <rFont val="Microsoft Sans Serif"/>
        <family val="2"/>
        <charset val="204"/>
      </rPr>
      <t>не менее 27 лет</t>
    </r>
    <r>
      <rPr>
        <sz val="8"/>
        <color rgb="FF0070C0"/>
        <rFont val="Microsoft Sans Serif"/>
        <family val="2"/>
        <charset val="204"/>
      </rPr>
      <t xml:space="preserve">;
- водительский стаж </t>
    </r>
    <r>
      <rPr>
        <b/>
        <sz val="8"/>
        <color rgb="FF0070C0"/>
        <rFont val="Microsoft Sans Serif"/>
        <family val="2"/>
        <charset val="204"/>
      </rPr>
      <t xml:space="preserve">не менее 6 лет </t>
    </r>
    <r>
      <rPr>
        <sz val="8"/>
        <color rgb="FF0070C0"/>
        <rFont val="Microsoft Sans Serif"/>
        <family val="2"/>
        <charset val="204"/>
      </rPr>
      <t>(обязательное наличие водительского удостоверения)</t>
    </r>
  </si>
  <si>
    <r>
      <rPr>
        <b/>
        <sz val="10"/>
        <color rgb="FF0070C0"/>
        <rFont val="Microsoft Sans Serif"/>
        <family val="2"/>
        <charset val="204"/>
      </rPr>
      <t>"Lifan Direct - Защищенный"</t>
    </r>
    <r>
      <rPr>
        <sz val="10"/>
        <color rgb="FF0070C0"/>
        <rFont val="Microsoft Sans Serif"/>
        <family val="2"/>
        <charset val="204"/>
      </rPr>
      <t xml:space="preserve">
 (новый автомобиль марки Lifan)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</si>
</sst>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sz val="10"/>
      <color rgb="FF0070C0"/>
      <name val="Microsoft Sans Serif"/>
      <family val="2"/>
      <charset val="204"/>
    </font>
    <font>
      <b/>
      <sz val="10"/>
      <color rgb="FF0070C0"/>
      <name val="Microsoft Sans Serif"/>
      <family val="2"/>
      <charset val="204"/>
    </font>
    <font>
      <sz val="8"/>
      <color rgb="FF0070C0"/>
      <name val="Microsoft Sans Serif"/>
      <family val="2"/>
      <charset val="204"/>
    </font>
    <font>
      <u/>
      <sz val="8"/>
      <color rgb="FF0070C0"/>
      <name val="Microsoft Sans Serif"/>
      <family val="2"/>
      <charset val="204"/>
    </font>
    <font>
      <b/>
      <sz val="8"/>
      <color rgb="FF0070C0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4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1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" fillId="0" borderId="0"/>
  </cellStyleXfs>
  <cellXfs count="225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4" fillId="0" borderId="3" xfId="0" applyFont="1" applyFill="1" applyBorder="1"/>
    <xf numFmtId="0" fontId="9" fillId="0" borderId="0" xfId="2" applyFont="1" applyFill="1" applyAlignment="1">
      <alignment horizontal="right"/>
    </xf>
    <xf numFmtId="0" fontId="10" fillId="0" borderId="0" xfId="2" applyFont="1" applyFill="1" applyAlignment="1">
      <alignment horizontal="right"/>
    </xf>
    <xf numFmtId="0" fontId="4" fillId="4" borderId="3" xfId="0" applyFont="1" applyFill="1" applyBorder="1"/>
    <xf numFmtId="0" fontId="4" fillId="0" borderId="0" xfId="2" applyFont="1"/>
    <xf numFmtId="0" fontId="31" fillId="0" borderId="0" xfId="2" applyFont="1"/>
    <xf numFmtId="0" fontId="4" fillId="4" borderId="3" xfId="2" applyFont="1" applyFill="1" applyBorder="1"/>
    <xf numFmtId="0" fontId="4" fillId="0" borderId="3" xfId="2" applyFont="1" applyFill="1" applyBorder="1"/>
    <xf numFmtId="0" fontId="4" fillId="4" borderId="3" xfId="2" applyFont="1" applyFill="1" applyBorder="1" applyAlignment="1">
      <alignment horizontal="center" vertical="center" wrapText="1"/>
    </xf>
    <xf numFmtId="0" fontId="31" fillId="0" borderId="0" xfId="2" applyFont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33" fillId="3" borderId="3" xfId="2" applyFont="1" applyFill="1" applyBorder="1" applyAlignment="1">
      <alignment horizontal="center" vertical="center" wrapText="1"/>
    </xf>
    <xf numFmtId="10" fontId="4" fillId="0" borderId="3" xfId="972" applyNumberFormat="1" applyFont="1" applyFill="1" applyBorder="1" applyAlignment="1">
      <alignment vertical="center"/>
    </xf>
    <xf numFmtId="10" fontId="4" fillId="0" borderId="2" xfId="972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/>
    <xf numFmtId="10" fontId="4" fillId="0" borderId="1" xfId="972" applyNumberFormat="1" applyFont="1" applyFill="1" applyBorder="1" applyAlignment="1">
      <alignment horizontal="center" vertical="center"/>
    </xf>
    <xf numFmtId="10" fontId="4" fillId="0" borderId="1" xfId="972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vertical="center"/>
    </xf>
    <xf numFmtId="49" fontId="4" fillId="0" borderId="7" xfId="2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1" fillId="0" borderId="0" xfId="2" applyFont="1" applyFill="1" applyBorder="1"/>
    <xf numFmtId="49" fontId="4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2" borderId="3" xfId="2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10" fontId="4" fillId="0" borderId="10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10" fontId="4" fillId="0" borderId="3" xfId="97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10" fontId="4" fillId="4" borderId="10" xfId="2" applyNumberFormat="1" applyFont="1" applyFill="1" applyBorder="1" applyAlignment="1">
      <alignment horizontal="center" vertical="center"/>
    </xf>
    <xf numFmtId="10" fontId="4" fillId="4" borderId="2" xfId="2" applyNumberFormat="1" applyFont="1" applyFill="1" applyBorder="1" applyAlignment="1">
      <alignment horizontal="center" vertical="center"/>
    </xf>
    <xf numFmtId="10" fontId="4" fillId="4" borderId="3" xfId="2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/>
    </xf>
    <xf numFmtId="17" fontId="4" fillId="0" borderId="3" xfId="0" applyNumberFormat="1" applyFont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10" fontId="4" fillId="0" borderId="10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10" xfId="972" applyNumberFormat="1" applyFont="1" applyFill="1" applyBorder="1" applyAlignment="1">
      <alignment horizontal="center" vertical="center"/>
    </xf>
    <xf numFmtId="10" fontId="4" fillId="0" borderId="2" xfId="972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3" fontId="4" fillId="4" borderId="3" xfId="2" applyNumberFormat="1" applyFont="1" applyFill="1" applyBorder="1" applyAlignment="1">
      <alignment horizontal="center" vertical="center" wrapText="1"/>
    </xf>
    <xf numFmtId="10" fontId="4" fillId="4" borderId="10" xfId="972" applyNumberFormat="1" applyFont="1" applyFill="1" applyBorder="1" applyAlignment="1">
      <alignment horizontal="center" vertical="center"/>
    </xf>
    <xf numFmtId="10" fontId="4" fillId="4" borderId="2" xfId="972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0" fontId="4" fillId="4" borderId="3" xfId="0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7" fontId="4" fillId="0" borderId="9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10" fontId="4" fillId="0" borderId="11" xfId="0" applyNumberFormat="1" applyFont="1" applyFill="1" applyBorder="1" applyAlignment="1">
      <alignment horizontal="center" vertical="center"/>
    </xf>
    <xf numFmtId="10" fontId="4" fillId="0" borderId="15" xfId="0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0" fontId="4" fillId="2" borderId="10" xfId="972" applyNumberFormat="1" applyFont="1" applyFill="1" applyBorder="1" applyAlignment="1">
      <alignment horizontal="center" vertical="center"/>
    </xf>
    <xf numFmtId="10" fontId="4" fillId="2" borderId="1" xfId="972" applyNumberFormat="1" applyFont="1" applyFill="1" applyBorder="1" applyAlignment="1">
      <alignment horizontal="center" vertical="center"/>
    </xf>
    <xf numFmtId="10" fontId="4" fillId="2" borderId="2" xfId="972" applyNumberFormat="1" applyFont="1" applyFill="1" applyBorder="1" applyAlignment="1">
      <alignment horizontal="center" vertical="center"/>
    </xf>
    <xf numFmtId="10" fontId="4" fillId="2" borderId="10" xfId="2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4" fillId="2" borderId="2" xfId="2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37" fillId="2" borderId="10" xfId="0" applyNumberFormat="1" applyFont="1" applyFill="1" applyBorder="1" applyAlignment="1">
      <alignment horizontal="center" vertical="center"/>
    </xf>
    <xf numFmtId="10" fontId="37" fillId="2" borderId="2" xfId="0" applyNumberFormat="1" applyFont="1" applyFill="1" applyBorder="1" applyAlignment="1">
      <alignment horizontal="center" vertical="center"/>
    </xf>
    <xf numFmtId="10" fontId="37" fillId="2" borderId="3" xfId="2" applyNumberFormat="1" applyFont="1" applyFill="1" applyBorder="1" applyAlignment="1">
      <alignment horizontal="center" vertical="center"/>
    </xf>
    <xf numFmtId="10" fontId="37" fillId="2" borderId="3" xfId="0" applyNumberFormat="1" applyFont="1" applyFill="1" applyBorder="1" applyAlignment="1">
      <alignment horizontal="center" vertical="center"/>
    </xf>
    <xf numFmtId="0" fontId="37" fillId="2" borderId="3" xfId="2" applyFont="1" applyFill="1" applyBorder="1" applyAlignment="1">
      <alignment horizontal="center" vertical="center" wrapText="1"/>
    </xf>
    <xf numFmtId="0" fontId="37" fillId="2" borderId="3" xfId="2" applyFont="1" applyFill="1" applyBorder="1" applyAlignment="1"/>
    <xf numFmtId="10" fontId="37" fillId="2" borderId="3" xfId="972" applyNumberFormat="1" applyFont="1" applyFill="1" applyBorder="1" applyAlignment="1">
      <alignment horizontal="center" vertical="center"/>
    </xf>
    <xf numFmtId="10" fontId="37" fillId="2" borderId="3" xfId="972" applyNumberFormat="1" applyFont="1" applyFill="1" applyBorder="1" applyAlignment="1">
      <alignment vertical="center"/>
    </xf>
    <xf numFmtId="49" fontId="37" fillId="2" borderId="3" xfId="2" applyNumberFormat="1" applyFont="1" applyFill="1" applyBorder="1" applyAlignment="1">
      <alignment horizontal="center" vertical="center"/>
    </xf>
    <xf numFmtId="49" fontId="37" fillId="2" borderId="3" xfId="2" applyNumberFormat="1" applyFont="1" applyFill="1" applyBorder="1" applyAlignment="1">
      <alignment horizontal="center" vertical="center" wrapText="1"/>
    </xf>
    <xf numFmtId="0" fontId="37" fillId="2" borderId="3" xfId="2" applyFont="1" applyFill="1" applyBorder="1"/>
    <xf numFmtId="0" fontId="39" fillId="2" borderId="3" xfId="2" applyFont="1" applyFill="1" applyBorder="1" applyAlignment="1">
      <alignment horizontal="left" vertical="top" wrapText="1"/>
    </xf>
  </cellXfs>
  <cellStyles count="1046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31"/>
  <sheetViews>
    <sheetView showGridLines="0" tabSelected="1" view="pageBreakPreview" topLeftCell="A59" zoomScaleNormal="100" zoomScaleSheetLayoutView="100" workbookViewId="0">
      <selection activeCell="C83" sqref="C83:C91"/>
    </sheetView>
  </sheetViews>
  <sheetFormatPr defaultColWidth="9.140625"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5" width="6.28515625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ht="15.75" customHeight="1">
      <c r="B4" s="114" t="s">
        <v>93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61" t="s">
        <v>0</v>
      </c>
      <c r="C6" s="61" t="s">
        <v>1</v>
      </c>
      <c r="D6" s="62" t="s">
        <v>2</v>
      </c>
      <c r="E6" s="63" t="s">
        <v>26</v>
      </c>
      <c r="F6" s="64"/>
      <c r="G6" s="64"/>
      <c r="H6" s="65"/>
      <c r="I6" s="63" t="s">
        <v>27</v>
      </c>
      <c r="J6" s="64"/>
      <c r="K6" s="64"/>
      <c r="L6" s="65"/>
      <c r="M6" s="61" t="s">
        <v>3</v>
      </c>
      <c r="N6" s="61" t="s">
        <v>4</v>
      </c>
      <c r="O6" s="61"/>
    </row>
    <row r="7" spans="2:15" ht="27.75" customHeight="1">
      <c r="B7" s="61"/>
      <c r="C7" s="61"/>
      <c r="D7" s="62"/>
      <c r="E7" s="81" t="s">
        <v>29</v>
      </c>
      <c r="F7" s="65"/>
      <c r="G7" s="81" t="s">
        <v>30</v>
      </c>
      <c r="H7" s="65"/>
      <c r="I7" s="81" t="s">
        <v>29</v>
      </c>
      <c r="J7" s="65"/>
      <c r="K7" s="81" t="s">
        <v>30</v>
      </c>
      <c r="L7" s="65"/>
      <c r="M7" s="61"/>
      <c r="N7" s="61"/>
      <c r="O7" s="61"/>
    </row>
    <row r="8" spans="2:15" ht="16.5" customHeight="1">
      <c r="B8" s="115" t="s">
        <v>18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spans="2:15" ht="13.5" customHeight="1">
      <c r="B9" s="109" t="s">
        <v>5</v>
      </c>
      <c r="C9" s="110" t="s">
        <v>6</v>
      </c>
      <c r="D9" s="6" t="s">
        <v>7</v>
      </c>
      <c r="E9" s="102">
        <v>0.17699999999999999</v>
      </c>
      <c r="F9" s="103"/>
      <c r="G9" s="102">
        <f>E9-1.5%</f>
        <v>0.16199999999999998</v>
      </c>
      <c r="H9" s="103"/>
      <c r="I9" s="116" t="s">
        <v>8</v>
      </c>
      <c r="J9" s="117"/>
      <c r="K9" s="117"/>
      <c r="L9" s="118"/>
      <c r="M9" s="125" t="s">
        <v>9</v>
      </c>
      <c r="N9" s="94" t="s">
        <v>10</v>
      </c>
      <c r="O9" s="95"/>
    </row>
    <row r="10" spans="2:15" ht="13.5" customHeight="1">
      <c r="B10" s="109"/>
      <c r="C10" s="111"/>
      <c r="D10" s="6" t="s">
        <v>11</v>
      </c>
      <c r="E10" s="102">
        <f>E9+1%</f>
        <v>0.187</v>
      </c>
      <c r="F10" s="103"/>
      <c r="G10" s="102">
        <f t="shared" ref="G10:G26" si="0">E10-1.5%</f>
        <v>0.17199999999999999</v>
      </c>
      <c r="H10" s="103"/>
      <c r="I10" s="119"/>
      <c r="J10" s="120"/>
      <c r="K10" s="120"/>
      <c r="L10" s="121"/>
      <c r="M10" s="99"/>
      <c r="N10" s="96"/>
      <c r="O10" s="97"/>
    </row>
    <row r="11" spans="2:15" ht="13.5" customHeight="1">
      <c r="B11" s="109"/>
      <c r="C11" s="112"/>
      <c r="D11" s="6" t="s">
        <v>12</v>
      </c>
      <c r="E11" s="102">
        <f>E10+1%</f>
        <v>0.19700000000000001</v>
      </c>
      <c r="F11" s="103"/>
      <c r="G11" s="102">
        <f t="shared" si="0"/>
        <v>0.182</v>
      </c>
      <c r="H11" s="103"/>
      <c r="I11" s="122"/>
      <c r="J11" s="123"/>
      <c r="K11" s="123"/>
      <c r="L11" s="124"/>
      <c r="M11" s="99"/>
      <c r="N11" s="96"/>
      <c r="O11" s="97"/>
    </row>
    <row r="12" spans="2:15" ht="13.5" customHeight="1">
      <c r="B12" s="109"/>
      <c r="C12" s="53" t="s">
        <v>13</v>
      </c>
      <c r="D12" s="3" t="s">
        <v>7</v>
      </c>
      <c r="E12" s="106">
        <f>E9+1%</f>
        <v>0.187</v>
      </c>
      <c r="F12" s="107"/>
      <c r="G12" s="106">
        <f t="shared" si="0"/>
        <v>0.17199999999999999</v>
      </c>
      <c r="H12" s="107"/>
      <c r="I12" s="129" t="s">
        <v>8</v>
      </c>
      <c r="J12" s="130"/>
      <c r="K12" s="130"/>
      <c r="L12" s="131"/>
      <c r="M12" s="99"/>
      <c r="N12" s="96"/>
      <c r="O12" s="97"/>
    </row>
    <row r="13" spans="2:15" ht="13.5" customHeight="1">
      <c r="B13" s="109"/>
      <c r="C13" s="128"/>
      <c r="D13" s="3" t="s">
        <v>11</v>
      </c>
      <c r="E13" s="106">
        <f>E10+1%</f>
        <v>0.19700000000000001</v>
      </c>
      <c r="F13" s="107"/>
      <c r="G13" s="106">
        <f t="shared" si="0"/>
        <v>0.182</v>
      </c>
      <c r="H13" s="107"/>
      <c r="I13" s="132"/>
      <c r="J13" s="133"/>
      <c r="K13" s="133"/>
      <c r="L13" s="134"/>
      <c r="M13" s="99"/>
      <c r="N13" s="96"/>
      <c r="O13" s="97"/>
    </row>
    <row r="14" spans="2:15" ht="13.5" customHeight="1">
      <c r="B14" s="109"/>
      <c r="C14" s="54"/>
      <c r="D14" s="3" t="s">
        <v>12</v>
      </c>
      <c r="E14" s="213">
        <f>E11</f>
        <v>0.19700000000000001</v>
      </c>
      <c r="F14" s="214"/>
      <c r="G14" s="213">
        <f>E14-1.5%</f>
        <v>0.182</v>
      </c>
      <c r="H14" s="214"/>
      <c r="I14" s="135"/>
      <c r="J14" s="136"/>
      <c r="K14" s="136"/>
      <c r="L14" s="137"/>
      <c r="M14" s="99"/>
      <c r="N14" s="96"/>
      <c r="O14" s="97"/>
    </row>
    <row r="15" spans="2:15" ht="13.5" customHeight="1">
      <c r="B15" s="109" t="s">
        <v>14</v>
      </c>
      <c r="C15" s="110" t="s">
        <v>6</v>
      </c>
      <c r="D15" s="6" t="s">
        <v>7</v>
      </c>
      <c r="E15" s="102">
        <f>E9+2%</f>
        <v>0.19699999999999998</v>
      </c>
      <c r="F15" s="103"/>
      <c r="G15" s="102">
        <f>E15-1.5%</f>
        <v>0.182</v>
      </c>
      <c r="H15" s="103"/>
      <c r="I15" s="104">
        <f t="shared" ref="I15:I20" si="1">E15+3%</f>
        <v>0.22699999999999998</v>
      </c>
      <c r="J15" s="105"/>
      <c r="K15" s="104">
        <f t="shared" ref="K15:K20" si="2">I15-1.5%</f>
        <v>0.21199999999999997</v>
      </c>
      <c r="L15" s="105"/>
      <c r="M15" s="138" t="s">
        <v>9</v>
      </c>
      <c r="N15" s="96"/>
      <c r="O15" s="97"/>
    </row>
    <row r="16" spans="2:15" ht="13.5" customHeight="1">
      <c r="B16" s="109"/>
      <c r="C16" s="111"/>
      <c r="D16" s="6" t="s">
        <v>11</v>
      </c>
      <c r="E16" s="102">
        <f>E10+2%</f>
        <v>0.20699999999999999</v>
      </c>
      <c r="F16" s="103"/>
      <c r="G16" s="102">
        <f t="shared" si="0"/>
        <v>0.192</v>
      </c>
      <c r="H16" s="103"/>
      <c r="I16" s="104">
        <f t="shared" si="1"/>
        <v>0.23699999999999999</v>
      </c>
      <c r="J16" s="105"/>
      <c r="K16" s="104">
        <f t="shared" si="2"/>
        <v>0.22199999999999998</v>
      </c>
      <c r="L16" s="105"/>
      <c r="M16" s="138"/>
      <c r="N16" s="96"/>
      <c r="O16" s="97"/>
    </row>
    <row r="17" spans="2:15" ht="13.5" customHeight="1">
      <c r="B17" s="109"/>
      <c r="C17" s="112"/>
      <c r="D17" s="6" t="s">
        <v>12</v>
      </c>
      <c r="E17" s="102">
        <f>E11+2%</f>
        <v>0.217</v>
      </c>
      <c r="F17" s="103"/>
      <c r="G17" s="102">
        <f t="shared" si="0"/>
        <v>0.20200000000000001</v>
      </c>
      <c r="H17" s="103"/>
      <c r="I17" s="104">
        <f t="shared" si="1"/>
        <v>0.247</v>
      </c>
      <c r="J17" s="105"/>
      <c r="K17" s="104">
        <f t="shared" si="2"/>
        <v>0.23199999999999998</v>
      </c>
      <c r="L17" s="105"/>
      <c r="M17" s="138"/>
      <c r="N17" s="96"/>
      <c r="O17" s="97"/>
    </row>
    <row r="18" spans="2:15" ht="13.5" customHeight="1">
      <c r="B18" s="109"/>
      <c r="C18" s="53" t="s">
        <v>13</v>
      </c>
      <c r="D18" s="3" t="s">
        <v>7</v>
      </c>
      <c r="E18" s="106">
        <f>E15+1%</f>
        <v>0.20699999999999999</v>
      </c>
      <c r="F18" s="107"/>
      <c r="G18" s="106">
        <f t="shared" si="0"/>
        <v>0.192</v>
      </c>
      <c r="H18" s="107"/>
      <c r="I18" s="106">
        <f t="shared" si="1"/>
        <v>0.23699999999999999</v>
      </c>
      <c r="J18" s="107"/>
      <c r="K18" s="106">
        <f t="shared" si="2"/>
        <v>0.22199999999999998</v>
      </c>
      <c r="L18" s="107"/>
      <c r="M18" s="138"/>
      <c r="N18" s="96"/>
      <c r="O18" s="97"/>
    </row>
    <row r="19" spans="2:15" ht="13.5" customHeight="1">
      <c r="B19" s="109"/>
      <c r="C19" s="128"/>
      <c r="D19" s="3" t="s">
        <v>11</v>
      </c>
      <c r="E19" s="106">
        <f>E16+1%</f>
        <v>0.217</v>
      </c>
      <c r="F19" s="107"/>
      <c r="G19" s="106">
        <f t="shared" si="0"/>
        <v>0.20200000000000001</v>
      </c>
      <c r="H19" s="107"/>
      <c r="I19" s="106">
        <f t="shared" si="1"/>
        <v>0.247</v>
      </c>
      <c r="J19" s="107"/>
      <c r="K19" s="106">
        <f t="shared" si="2"/>
        <v>0.23199999999999998</v>
      </c>
      <c r="L19" s="107"/>
      <c r="M19" s="138"/>
      <c r="N19" s="96"/>
      <c r="O19" s="97"/>
    </row>
    <row r="20" spans="2:15" ht="13.5" customHeight="1">
      <c r="B20" s="109"/>
      <c r="C20" s="54"/>
      <c r="D20" s="3" t="s">
        <v>12</v>
      </c>
      <c r="E20" s="106">
        <f>E17+1%</f>
        <v>0.22700000000000001</v>
      </c>
      <c r="F20" s="107"/>
      <c r="G20" s="106">
        <f t="shared" si="0"/>
        <v>0.21200000000000002</v>
      </c>
      <c r="H20" s="107"/>
      <c r="I20" s="106">
        <f t="shared" si="1"/>
        <v>0.25700000000000001</v>
      </c>
      <c r="J20" s="107"/>
      <c r="K20" s="106">
        <f t="shared" si="2"/>
        <v>0.24199999999999999</v>
      </c>
      <c r="L20" s="107"/>
      <c r="M20" s="138"/>
      <c r="N20" s="126"/>
      <c r="O20" s="127"/>
    </row>
    <row r="21" spans="2:15" ht="30" customHeight="1">
      <c r="B21" s="44" t="s">
        <v>84</v>
      </c>
      <c r="C21" s="140" t="s">
        <v>6</v>
      </c>
      <c r="D21" s="6" t="s">
        <v>7</v>
      </c>
      <c r="E21" s="141">
        <f>E9-1%</f>
        <v>0.16699999999999998</v>
      </c>
      <c r="F21" s="141"/>
      <c r="G21" s="141">
        <f t="shared" si="0"/>
        <v>0.15199999999999997</v>
      </c>
      <c r="H21" s="141"/>
      <c r="I21" s="141" t="s">
        <v>8</v>
      </c>
      <c r="J21" s="141"/>
      <c r="K21" s="141"/>
      <c r="L21" s="141"/>
      <c r="M21" s="138" t="s">
        <v>9</v>
      </c>
      <c r="N21" s="98" t="s">
        <v>10</v>
      </c>
      <c r="O21" s="98"/>
    </row>
    <row r="22" spans="2:15" ht="28.5" customHeight="1">
      <c r="B22" s="45"/>
      <c r="C22" s="140"/>
      <c r="D22" s="6" t="s">
        <v>11</v>
      </c>
      <c r="E22" s="141">
        <f>E21+1%</f>
        <v>0.17699999999999999</v>
      </c>
      <c r="F22" s="141"/>
      <c r="G22" s="141">
        <f t="shared" si="0"/>
        <v>0.16199999999999998</v>
      </c>
      <c r="H22" s="141"/>
      <c r="I22" s="141"/>
      <c r="J22" s="141"/>
      <c r="K22" s="141"/>
      <c r="L22" s="141"/>
      <c r="M22" s="138"/>
      <c r="N22" s="98"/>
      <c r="O22" s="98"/>
    </row>
    <row r="23" spans="2:15" ht="30" customHeight="1">
      <c r="B23" s="45"/>
      <c r="C23" s="140"/>
      <c r="D23" s="6" t="s">
        <v>12</v>
      </c>
      <c r="E23" s="141">
        <f>E22+1%</f>
        <v>0.187</v>
      </c>
      <c r="F23" s="141"/>
      <c r="G23" s="141">
        <f t="shared" si="0"/>
        <v>0.17199999999999999</v>
      </c>
      <c r="H23" s="141"/>
      <c r="I23" s="141"/>
      <c r="J23" s="141"/>
      <c r="K23" s="141"/>
      <c r="L23" s="141"/>
      <c r="M23" s="138"/>
      <c r="N23" s="98"/>
      <c r="O23" s="98"/>
    </row>
    <row r="24" spans="2:15" ht="30" customHeight="1">
      <c r="B24" s="45"/>
      <c r="C24" s="58" t="s">
        <v>13</v>
      </c>
      <c r="D24" s="3" t="s">
        <v>7</v>
      </c>
      <c r="E24" s="139">
        <f>E21+1%</f>
        <v>0.17699999999999999</v>
      </c>
      <c r="F24" s="139"/>
      <c r="G24" s="139">
        <f t="shared" si="0"/>
        <v>0.16199999999999998</v>
      </c>
      <c r="H24" s="139"/>
      <c r="I24" s="139" t="s">
        <v>8</v>
      </c>
      <c r="J24" s="139"/>
      <c r="K24" s="139"/>
      <c r="L24" s="139"/>
      <c r="M24" s="138"/>
      <c r="N24" s="98"/>
      <c r="O24" s="98"/>
    </row>
    <row r="25" spans="2:15" ht="30" customHeight="1">
      <c r="B25" s="45"/>
      <c r="C25" s="58"/>
      <c r="D25" s="3" t="s">
        <v>11</v>
      </c>
      <c r="E25" s="139">
        <f>E22+1%</f>
        <v>0.187</v>
      </c>
      <c r="F25" s="139"/>
      <c r="G25" s="139">
        <f t="shared" si="0"/>
        <v>0.17199999999999999</v>
      </c>
      <c r="H25" s="139"/>
      <c r="I25" s="139"/>
      <c r="J25" s="139"/>
      <c r="K25" s="139"/>
      <c r="L25" s="139"/>
      <c r="M25" s="138"/>
      <c r="N25" s="98"/>
      <c r="O25" s="98"/>
    </row>
    <row r="26" spans="2:15" ht="30" customHeight="1">
      <c r="B26" s="108"/>
      <c r="C26" s="58"/>
      <c r="D26" s="3" t="s">
        <v>12</v>
      </c>
      <c r="E26" s="139">
        <f>E23+1%</f>
        <v>0.19700000000000001</v>
      </c>
      <c r="F26" s="139"/>
      <c r="G26" s="139">
        <f t="shared" si="0"/>
        <v>0.182</v>
      </c>
      <c r="H26" s="139"/>
      <c r="I26" s="139"/>
      <c r="J26" s="139"/>
      <c r="K26" s="139"/>
      <c r="L26" s="139"/>
      <c r="M26" s="138"/>
      <c r="N26" s="98"/>
      <c r="O26" s="98"/>
    </row>
    <row r="27" spans="2:15" s="7" customFormat="1" ht="16.5" customHeight="1">
      <c r="B27" s="93" t="s">
        <v>69</v>
      </c>
      <c r="C27" s="87" t="s">
        <v>31</v>
      </c>
      <c r="D27" s="10" t="s">
        <v>7</v>
      </c>
      <c r="E27" s="56">
        <v>0.16900000000000001</v>
      </c>
      <c r="F27" s="56"/>
      <c r="G27" s="56">
        <f>E27-2%</f>
        <v>0.14900000000000002</v>
      </c>
      <c r="H27" s="56"/>
      <c r="I27" s="56" t="s">
        <v>8</v>
      </c>
      <c r="J27" s="56"/>
      <c r="K27" s="56"/>
      <c r="L27" s="56"/>
      <c r="M27" s="55" t="s">
        <v>9</v>
      </c>
      <c r="N27" s="98" t="s">
        <v>16</v>
      </c>
      <c r="O27" s="98"/>
    </row>
    <row r="28" spans="2:15" s="7" customFormat="1" ht="16.5" customHeight="1">
      <c r="B28" s="101"/>
      <c r="C28" s="88"/>
      <c r="D28" s="10" t="s">
        <v>32</v>
      </c>
      <c r="E28" s="56">
        <v>0.189</v>
      </c>
      <c r="F28" s="56"/>
      <c r="G28" s="56">
        <f t="shared" ref="G28" si="3">E28-2%</f>
        <v>0.16900000000000001</v>
      </c>
      <c r="H28" s="56"/>
      <c r="I28" s="56"/>
      <c r="J28" s="56"/>
      <c r="K28" s="56"/>
      <c r="L28" s="56"/>
      <c r="M28" s="55"/>
      <c r="N28" s="98"/>
      <c r="O28" s="98"/>
    </row>
    <row r="29" spans="2:15" s="7" customFormat="1" ht="16.5" customHeight="1">
      <c r="B29" s="101"/>
      <c r="C29" s="89"/>
      <c r="D29" s="10" t="s">
        <v>33</v>
      </c>
      <c r="E29" s="215">
        <v>0.19900000000000001</v>
      </c>
      <c r="F29" s="215"/>
      <c r="G29" s="56">
        <f>E29-1%</f>
        <v>0.189</v>
      </c>
      <c r="H29" s="56"/>
      <c r="I29" s="56"/>
      <c r="J29" s="56"/>
      <c r="K29" s="56"/>
      <c r="L29" s="56"/>
      <c r="M29" s="55"/>
      <c r="N29" s="98"/>
      <c r="O29" s="98"/>
    </row>
    <row r="30" spans="2:15" s="8" customFormat="1" ht="27.75" hidden="1" customHeight="1">
      <c r="B30" s="87" t="s">
        <v>34</v>
      </c>
      <c r="C30" s="87" t="s">
        <v>35</v>
      </c>
      <c r="D30" s="10" t="s">
        <v>36</v>
      </c>
      <c r="E30" s="79">
        <v>0.154</v>
      </c>
      <c r="F30" s="80"/>
      <c r="G30" s="79">
        <f t="shared" ref="G30:G37" si="4">E30-1.5%</f>
        <v>0.13900000000000001</v>
      </c>
      <c r="H30" s="80"/>
      <c r="I30" s="77">
        <f t="shared" ref="I30:I40" si="5">E30+3%</f>
        <v>0.184</v>
      </c>
      <c r="J30" s="78"/>
      <c r="K30" s="77">
        <f t="shared" ref="K30:K37" si="6">I30-1.5%</f>
        <v>0.16899999999999998</v>
      </c>
      <c r="L30" s="78"/>
      <c r="M30" s="93" t="s">
        <v>37</v>
      </c>
      <c r="N30" s="94" t="s">
        <v>16</v>
      </c>
      <c r="O30" s="95"/>
    </row>
    <row r="31" spans="2:15" s="8" customFormat="1" ht="27.75" hidden="1" customHeight="1">
      <c r="B31" s="89"/>
      <c r="C31" s="89"/>
      <c r="D31" s="10" t="s">
        <v>38</v>
      </c>
      <c r="E31" s="79">
        <v>0.16400000000000001</v>
      </c>
      <c r="F31" s="80"/>
      <c r="G31" s="79">
        <f t="shared" si="4"/>
        <v>0.14900000000000002</v>
      </c>
      <c r="H31" s="80"/>
      <c r="I31" s="77">
        <f t="shared" si="5"/>
        <v>0.19400000000000001</v>
      </c>
      <c r="J31" s="78"/>
      <c r="K31" s="77">
        <f t="shared" si="6"/>
        <v>0.17899999999999999</v>
      </c>
      <c r="L31" s="78"/>
      <c r="M31" s="93"/>
      <c r="N31" s="96"/>
      <c r="O31" s="97"/>
    </row>
    <row r="32" spans="2:15" s="8" customFormat="1" ht="13.5" customHeight="1">
      <c r="B32" s="93" t="s">
        <v>39</v>
      </c>
      <c r="C32" s="149" t="s">
        <v>6</v>
      </c>
      <c r="D32" s="9" t="s">
        <v>7</v>
      </c>
      <c r="E32" s="91">
        <f>E9+0.5%</f>
        <v>0.182</v>
      </c>
      <c r="F32" s="92"/>
      <c r="G32" s="91">
        <f t="shared" si="4"/>
        <v>0.16699999999999998</v>
      </c>
      <c r="H32" s="92"/>
      <c r="I32" s="71">
        <f t="shared" si="5"/>
        <v>0.21199999999999999</v>
      </c>
      <c r="J32" s="72"/>
      <c r="K32" s="71">
        <f t="shared" si="6"/>
        <v>0.19700000000000001</v>
      </c>
      <c r="L32" s="72"/>
      <c r="M32" s="99" t="s">
        <v>9</v>
      </c>
      <c r="N32" s="98" t="s">
        <v>10</v>
      </c>
      <c r="O32" s="98"/>
    </row>
    <row r="33" spans="1:17" s="8" customFormat="1" ht="13.5" customHeight="1">
      <c r="B33" s="93"/>
      <c r="C33" s="150"/>
      <c r="D33" s="9" t="s">
        <v>11</v>
      </c>
      <c r="E33" s="91">
        <f>E10+0.5%</f>
        <v>0.192</v>
      </c>
      <c r="F33" s="92"/>
      <c r="G33" s="91">
        <f t="shared" si="4"/>
        <v>0.17699999999999999</v>
      </c>
      <c r="H33" s="92"/>
      <c r="I33" s="71">
        <f t="shared" si="5"/>
        <v>0.222</v>
      </c>
      <c r="J33" s="72"/>
      <c r="K33" s="71">
        <f t="shared" si="6"/>
        <v>0.20700000000000002</v>
      </c>
      <c r="L33" s="72"/>
      <c r="M33" s="99"/>
      <c r="N33" s="98"/>
      <c r="O33" s="98"/>
    </row>
    <row r="34" spans="1:17" s="8" customFormat="1" ht="13.5" customHeight="1">
      <c r="B34" s="93"/>
      <c r="C34" s="151"/>
      <c r="D34" s="9" t="s">
        <v>12</v>
      </c>
      <c r="E34" s="91">
        <f>E11+0.5%</f>
        <v>0.20200000000000001</v>
      </c>
      <c r="F34" s="92"/>
      <c r="G34" s="91">
        <f t="shared" si="4"/>
        <v>0.187</v>
      </c>
      <c r="H34" s="92"/>
      <c r="I34" s="71">
        <f t="shared" si="5"/>
        <v>0.23200000000000001</v>
      </c>
      <c r="J34" s="72"/>
      <c r="K34" s="71">
        <f t="shared" si="6"/>
        <v>0.21700000000000003</v>
      </c>
      <c r="L34" s="72"/>
      <c r="M34" s="99"/>
      <c r="N34" s="98"/>
      <c r="O34" s="98"/>
    </row>
    <row r="35" spans="1:17" s="8" customFormat="1" ht="13.5" customHeight="1">
      <c r="B35" s="93"/>
      <c r="C35" s="87" t="s">
        <v>13</v>
      </c>
      <c r="D35" s="10" t="s">
        <v>7</v>
      </c>
      <c r="E35" s="77">
        <f>E32+1%</f>
        <v>0.192</v>
      </c>
      <c r="F35" s="78"/>
      <c r="G35" s="77">
        <f t="shared" si="4"/>
        <v>0.17699999999999999</v>
      </c>
      <c r="H35" s="78"/>
      <c r="I35" s="77">
        <f t="shared" si="5"/>
        <v>0.222</v>
      </c>
      <c r="J35" s="78"/>
      <c r="K35" s="77">
        <f t="shared" si="6"/>
        <v>0.20700000000000002</v>
      </c>
      <c r="L35" s="78"/>
      <c r="M35" s="99"/>
      <c r="N35" s="98"/>
      <c r="O35" s="98"/>
    </row>
    <row r="36" spans="1:17" s="8" customFormat="1" ht="13.5" customHeight="1">
      <c r="B36" s="93"/>
      <c r="C36" s="88"/>
      <c r="D36" s="10" t="s">
        <v>11</v>
      </c>
      <c r="E36" s="77">
        <f>E33+1%</f>
        <v>0.20200000000000001</v>
      </c>
      <c r="F36" s="78"/>
      <c r="G36" s="77">
        <f t="shared" si="4"/>
        <v>0.187</v>
      </c>
      <c r="H36" s="78"/>
      <c r="I36" s="77">
        <f t="shared" si="5"/>
        <v>0.23200000000000001</v>
      </c>
      <c r="J36" s="78"/>
      <c r="K36" s="77">
        <f t="shared" si="6"/>
        <v>0.21700000000000003</v>
      </c>
      <c r="L36" s="78"/>
      <c r="M36" s="99"/>
      <c r="N36" s="98"/>
      <c r="O36" s="98"/>
    </row>
    <row r="37" spans="1:17" s="8" customFormat="1" ht="13.5" customHeight="1">
      <c r="B37" s="93"/>
      <c r="C37" s="89"/>
      <c r="D37" s="10" t="s">
        <v>12</v>
      </c>
      <c r="E37" s="77">
        <f>E34+1%</f>
        <v>0.21200000000000002</v>
      </c>
      <c r="F37" s="78"/>
      <c r="G37" s="77">
        <f t="shared" si="4"/>
        <v>0.19700000000000001</v>
      </c>
      <c r="H37" s="78"/>
      <c r="I37" s="77">
        <f t="shared" si="5"/>
        <v>0.24200000000000002</v>
      </c>
      <c r="J37" s="78"/>
      <c r="K37" s="77">
        <f t="shared" si="6"/>
        <v>0.22700000000000004</v>
      </c>
      <c r="L37" s="78"/>
      <c r="M37" s="100"/>
      <c r="N37" s="98"/>
      <c r="O37" s="98"/>
    </row>
    <row r="38" spans="1:17" s="8" customFormat="1" ht="14.25" customHeight="1">
      <c r="B38" s="93" t="s">
        <v>70</v>
      </c>
      <c r="C38" s="87" t="s">
        <v>31</v>
      </c>
      <c r="D38" s="10" t="s">
        <v>7</v>
      </c>
      <c r="E38" s="79">
        <v>0.16900000000000001</v>
      </c>
      <c r="F38" s="80"/>
      <c r="G38" s="79">
        <f>E38-2%</f>
        <v>0.14900000000000002</v>
      </c>
      <c r="H38" s="80"/>
      <c r="I38" s="77">
        <f t="shared" si="5"/>
        <v>0.19900000000000001</v>
      </c>
      <c r="J38" s="78"/>
      <c r="K38" s="77">
        <f>G38+3%</f>
        <v>0.17900000000000002</v>
      </c>
      <c r="L38" s="78"/>
      <c r="M38" s="146" t="s">
        <v>9</v>
      </c>
      <c r="N38" s="94" t="s">
        <v>10</v>
      </c>
      <c r="O38" s="95"/>
    </row>
    <row r="39" spans="1:17" s="8" customFormat="1" ht="14.25" customHeight="1">
      <c r="B39" s="93"/>
      <c r="C39" s="88"/>
      <c r="D39" s="10" t="s">
        <v>32</v>
      </c>
      <c r="E39" s="79">
        <v>0.189</v>
      </c>
      <c r="F39" s="80"/>
      <c r="G39" s="79">
        <f t="shared" ref="G39:G40" si="7">E39-2%</f>
        <v>0.16900000000000001</v>
      </c>
      <c r="H39" s="80"/>
      <c r="I39" s="77">
        <f t="shared" si="5"/>
        <v>0.219</v>
      </c>
      <c r="J39" s="78"/>
      <c r="K39" s="77">
        <f t="shared" ref="K39:K40" si="8">G39+3%</f>
        <v>0.19900000000000001</v>
      </c>
      <c r="L39" s="78"/>
      <c r="M39" s="147"/>
      <c r="N39" s="96"/>
      <c r="O39" s="97"/>
    </row>
    <row r="40" spans="1:17" s="8" customFormat="1" ht="14.25" customHeight="1">
      <c r="B40" s="93"/>
      <c r="C40" s="89"/>
      <c r="D40" s="10" t="s">
        <v>33</v>
      </c>
      <c r="E40" s="79">
        <v>0.20899999999999999</v>
      </c>
      <c r="F40" s="80"/>
      <c r="G40" s="79">
        <f t="shared" si="7"/>
        <v>0.189</v>
      </c>
      <c r="H40" s="80"/>
      <c r="I40" s="77">
        <f t="shared" si="5"/>
        <v>0.23899999999999999</v>
      </c>
      <c r="J40" s="78"/>
      <c r="K40" s="77">
        <f t="shared" si="8"/>
        <v>0.219</v>
      </c>
      <c r="L40" s="78"/>
      <c r="M40" s="148"/>
      <c r="N40" s="126"/>
      <c r="O40" s="127"/>
    </row>
    <row r="41" spans="1:17" s="8" customFormat="1" ht="5.25" customHeight="1">
      <c r="A41" s="40"/>
      <c r="B41" s="39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41"/>
      <c r="N41" s="41"/>
      <c r="O41" s="41"/>
      <c r="P41" s="40"/>
      <c r="Q41" s="40"/>
    </row>
    <row r="42" spans="1:17" ht="36.75" customHeight="1">
      <c r="B42" s="36" t="s">
        <v>0</v>
      </c>
      <c r="C42" s="36" t="s">
        <v>1</v>
      </c>
      <c r="D42" s="37" t="s">
        <v>2</v>
      </c>
      <c r="E42" s="63" t="s">
        <v>26</v>
      </c>
      <c r="F42" s="161"/>
      <c r="G42" s="161"/>
      <c r="H42" s="162"/>
      <c r="I42" s="63" t="s">
        <v>27</v>
      </c>
      <c r="J42" s="161"/>
      <c r="K42" s="161"/>
      <c r="L42" s="162"/>
      <c r="M42" s="36" t="s">
        <v>3</v>
      </c>
      <c r="N42" s="81" t="s">
        <v>4</v>
      </c>
      <c r="O42" s="65"/>
    </row>
    <row r="43" spans="1:17" s="8" customFormat="1" ht="18" customHeight="1">
      <c r="B43" s="197" t="s">
        <v>94</v>
      </c>
      <c r="C43" s="197" t="s">
        <v>31</v>
      </c>
      <c r="D43" s="43" t="s">
        <v>36</v>
      </c>
      <c r="E43" s="200">
        <v>0.13900000000000001</v>
      </c>
      <c r="F43" s="201"/>
      <c r="G43" s="201"/>
      <c r="H43" s="202"/>
      <c r="I43" s="203">
        <f>E43+3%</f>
        <v>0.16900000000000001</v>
      </c>
      <c r="J43" s="204"/>
      <c r="K43" s="204"/>
      <c r="L43" s="205"/>
      <c r="M43" s="197" t="s">
        <v>37</v>
      </c>
      <c r="N43" s="206" t="s">
        <v>16</v>
      </c>
      <c r="O43" s="207"/>
    </row>
    <row r="44" spans="1:17" s="8" customFormat="1" ht="18" customHeight="1">
      <c r="B44" s="198"/>
      <c r="C44" s="199"/>
      <c r="D44" s="43" t="s">
        <v>38</v>
      </c>
      <c r="E44" s="200">
        <v>0.14899999999999999</v>
      </c>
      <c r="F44" s="201"/>
      <c r="G44" s="201"/>
      <c r="H44" s="202"/>
      <c r="I44" s="203">
        <f>E44+3%</f>
        <v>0.17899999999999999</v>
      </c>
      <c r="J44" s="204"/>
      <c r="K44" s="204"/>
      <c r="L44" s="205"/>
      <c r="M44" s="199"/>
      <c r="N44" s="208"/>
      <c r="O44" s="209"/>
    </row>
    <row r="45" spans="1:17" s="8" customFormat="1" ht="54.75" customHeight="1">
      <c r="B45" s="199"/>
      <c r="C45" s="210" t="s">
        <v>83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</row>
    <row r="46" spans="1:17" s="8" customFormat="1" ht="5.25" customHeight="1">
      <c r="B46" s="39"/>
      <c r="C46" s="39"/>
      <c r="D46" s="20"/>
      <c r="E46" s="21"/>
      <c r="F46" s="21"/>
      <c r="G46" s="21"/>
      <c r="H46" s="21"/>
      <c r="I46" s="23"/>
      <c r="J46" s="23"/>
      <c r="K46" s="23"/>
      <c r="L46" s="23"/>
      <c r="M46" s="35"/>
      <c r="N46" s="35"/>
      <c r="O46" s="35"/>
    </row>
    <row r="47" spans="1:17" ht="15.75" customHeight="1">
      <c r="B47" s="153" t="s">
        <v>0</v>
      </c>
      <c r="C47" s="153" t="s">
        <v>1</v>
      </c>
      <c r="D47" s="155" t="s">
        <v>2</v>
      </c>
      <c r="E47" s="81" t="s">
        <v>26</v>
      </c>
      <c r="F47" s="64"/>
      <c r="G47" s="64"/>
      <c r="H47" s="65"/>
      <c r="I47" s="81" t="s">
        <v>27</v>
      </c>
      <c r="J47" s="64"/>
      <c r="K47" s="64"/>
      <c r="L47" s="65"/>
      <c r="M47" s="153" t="s">
        <v>3</v>
      </c>
      <c r="N47" s="157" t="s">
        <v>4</v>
      </c>
      <c r="O47" s="158"/>
    </row>
    <row r="48" spans="1:17" ht="22.5" customHeight="1">
      <c r="B48" s="154"/>
      <c r="C48" s="154"/>
      <c r="D48" s="156"/>
      <c r="E48" s="81" t="s">
        <v>25</v>
      </c>
      <c r="F48" s="65"/>
      <c r="G48" s="81" t="s">
        <v>30</v>
      </c>
      <c r="H48" s="65"/>
      <c r="I48" s="81" t="s">
        <v>25</v>
      </c>
      <c r="J48" s="65"/>
      <c r="K48" s="81" t="s">
        <v>30</v>
      </c>
      <c r="L48" s="65"/>
      <c r="M48" s="154"/>
      <c r="N48" s="159"/>
      <c r="O48" s="160"/>
    </row>
    <row r="49" spans="2:15" s="8" customFormat="1" ht="13.5" customHeight="1">
      <c r="B49" s="87" t="s">
        <v>85</v>
      </c>
      <c r="C49" s="84" t="s">
        <v>40</v>
      </c>
      <c r="D49" s="85"/>
      <c r="E49" s="85"/>
      <c r="F49" s="85"/>
      <c r="G49" s="85"/>
      <c r="H49" s="85"/>
      <c r="I49" s="85"/>
      <c r="J49" s="85"/>
      <c r="K49" s="85"/>
      <c r="L49" s="86"/>
      <c r="M49" s="87" t="s">
        <v>37</v>
      </c>
      <c r="N49" s="90">
        <v>900000</v>
      </c>
      <c r="O49" s="90"/>
    </row>
    <row r="50" spans="2:15" s="8" customFormat="1" ht="15" customHeight="1">
      <c r="B50" s="88"/>
      <c r="C50" s="11" t="s">
        <v>13</v>
      </c>
      <c r="D50" s="70" t="s">
        <v>80</v>
      </c>
      <c r="E50" s="71">
        <v>0.23899999999999999</v>
      </c>
      <c r="F50" s="72"/>
      <c r="G50" s="71">
        <f>E50-1.5%</f>
        <v>0.22399999999999998</v>
      </c>
      <c r="H50" s="72"/>
      <c r="I50" s="71">
        <f>E50+3%</f>
        <v>0.26900000000000002</v>
      </c>
      <c r="J50" s="72"/>
      <c r="K50" s="71">
        <f>I50-1.5%</f>
        <v>0.254</v>
      </c>
      <c r="L50" s="72"/>
      <c r="M50" s="88"/>
      <c r="N50" s="90"/>
      <c r="O50" s="90"/>
    </row>
    <row r="51" spans="2:15" s="8" customFormat="1" ht="15" customHeight="1">
      <c r="B51" s="88"/>
      <c r="C51" s="11" t="s">
        <v>6</v>
      </c>
      <c r="D51" s="70"/>
      <c r="E51" s="73">
        <f>E50-1%</f>
        <v>0.22899999999999998</v>
      </c>
      <c r="F51" s="73"/>
      <c r="G51" s="73">
        <f>E51-1.5%</f>
        <v>0.21399999999999997</v>
      </c>
      <c r="H51" s="73"/>
      <c r="I51" s="73">
        <f>E51+3%</f>
        <v>0.25900000000000001</v>
      </c>
      <c r="J51" s="73"/>
      <c r="K51" s="73">
        <f>I51-1.5%</f>
        <v>0.24399999999999999</v>
      </c>
      <c r="L51" s="73"/>
      <c r="M51" s="88"/>
      <c r="N51" s="90"/>
      <c r="O51" s="90"/>
    </row>
    <row r="52" spans="2:15" s="8" customFormat="1" ht="12" customHeight="1">
      <c r="B52" s="88"/>
      <c r="C52" s="84" t="s">
        <v>41</v>
      </c>
      <c r="D52" s="85"/>
      <c r="E52" s="85"/>
      <c r="F52" s="85"/>
      <c r="G52" s="85"/>
      <c r="H52" s="85"/>
      <c r="I52" s="85"/>
      <c r="J52" s="85"/>
      <c r="K52" s="85"/>
      <c r="L52" s="86"/>
      <c r="M52" s="88"/>
      <c r="N52" s="90"/>
      <c r="O52" s="90"/>
    </row>
    <row r="53" spans="2:15" s="8" customFormat="1" ht="15" customHeight="1">
      <c r="B53" s="88"/>
      <c r="C53" s="38" t="s">
        <v>13</v>
      </c>
      <c r="D53" s="152" t="s">
        <v>80</v>
      </c>
      <c r="E53" s="56">
        <f>E50+3%</f>
        <v>0.26900000000000002</v>
      </c>
      <c r="F53" s="56"/>
      <c r="G53" s="56">
        <f>E53-1.5%</f>
        <v>0.254</v>
      </c>
      <c r="H53" s="56"/>
      <c r="I53" s="215">
        <f>E53+2%</f>
        <v>0.28900000000000003</v>
      </c>
      <c r="J53" s="215"/>
      <c r="K53" s="56">
        <f>G53+3%</f>
        <v>0.28400000000000003</v>
      </c>
      <c r="L53" s="56"/>
      <c r="M53" s="88"/>
      <c r="N53" s="90"/>
      <c r="O53" s="90"/>
    </row>
    <row r="54" spans="2:15" s="8" customFormat="1" ht="15" customHeight="1">
      <c r="B54" s="88"/>
      <c r="C54" s="38" t="s">
        <v>6</v>
      </c>
      <c r="D54" s="152"/>
      <c r="E54" s="56">
        <f>E53-1%</f>
        <v>0.25900000000000001</v>
      </c>
      <c r="F54" s="56"/>
      <c r="G54" s="56">
        <f>E54-1.5%</f>
        <v>0.24399999999999999</v>
      </c>
      <c r="H54" s="56"/>
      <c r="I54" s="56">
        <f>E54+3%</f>
        <v>0.28900000000000003</v>
      </c>
      <c r="J54" s="56"/>
      <c r="K54" s="56">
        <f>G54+3%</f>
        <v>0.27400000000000002</v>
      </c>
      <c r="L54" s="56"/>
      <c r="M54" s="89"/>
      <c r="N54" s="90"/>
      <c r="O54" s="90"/>
    </row>
    <row r="55" spans="2:15" s="8" customFormat="1" ht="13.5" customHeight="1">
      <c r="B55" s="88"/>
      <c r="C55" s="83" t="s">
        <v>42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</row>
    <row r="56" spans="2:15" s="8" customFormat="1" ht="50.25" customHeight="1">
      <c r="B56" s="88"/>
      <c r="C56" s="142" t="s">
        <v>81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</row>
    <row r="57" spans="2:15" s="8" customFormat="1" ht="15.75" customHeight="1">
      <c r="B57" s="88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spans="2:15" s="8" customFormat="1" ht="39" customHeight="1">
      <c r="B58" s="89"/>
      <c r="C58" s="143" t="s">
        <v>82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5"/>
    </row>
    <row r="59" spans="2:15" s="12" customFormat="1" ht="4.5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8" customFormat="1" ht="21.75" customHeight="1">
      <c r="B60" s="169" t="s">
        <v>0</v>
      </c>
      <c r="C60" s="169" t="s">
        <v>1</v>
      </c>
      <c r="D60" s="170" t="s">
        <v>2</v>
      </c>
      <c r="E60" s="169" t="s">
        <v>43</v>
      </c>
      <c r="F60" s="169"/>
      <c r="G60" s="169"/>
      <c r="H60" s="169"/>
      <c r="I60" s="169" t="s">
        <v>44</v>
      </c>
      <c r="J60" s="169"/>
      <c r="K60" s="169"/>
      <c r="L60" s="169"/>
      <c r="M60" s="169" t="s">
        <v>3</v>
      </c>
      <c r="N60" s="169" t="s">
        <v>4</v>
      </c>
      <c r="O60" s="169"/>
    </row>
    <row r="61" spans="2:15" s="8" customFormat="1" ht="36" customHeight="1">
      <c r="B61" s="169"/>
      <c r="C61" s="169"/>
      <c r="D61" s="170"/>
      <c r="E61" s="171" t="s">
        <v>25</v>
      </c>
      <c r="F61" s="172"/>
      <c r="G61" s="15" t="s">
        <v>45</v>
      </c>
      <c r="H61" s="15" t="s">
        <v>46</v>
      </c>
      <c r="I61" s="171" t="s">
        <v>25</v>
      </c>
      <c r="J61" s="172"/>
      <c r="K61" s="15" t="s">
        <v>45</v>
      </c>
      <c r="L61" s="15" t="s">
        <v>46</v>
      </c>
      <c r="M61" s="169"/>
      <c r="N61" s="169"/>
      <c r="O61" s="169"/>
    </row>
    <row r="62" spans="2:15" s="8" customFormat="1" ht="15" customHeight="1">
      <c r="B62" s="163" t="s">
        <v>99</v>
      </c>
      <c r="C62" s="87" t="s">
        <v>35</v>
      </c>
      <c r="D62" s="10" t="s">
        <v>7</v>
      </c>
      <c r="E62" s="79">
        <v>0.18</v>
      </c>
      <c r="F62" s="80"/>
      <c r="G62" s="16">
        <v>0.14000000000000001</v>
      </c>
      <c r="H62" s="17">
        <v>0.13</v>
      </c>
      <c r="I62" s="77">
        <f>E62+3%</f>
        <v>0.21</v>
      </c>
      <c r="J62" s="78"/>
      <c r="K62" s="18">
        <f t="shared" ref="K62:L64" si="9">G62+3%</f>
        <v>0.17</v>
      </c>
      <c r="L62" s="18">
        <f t="shared" si="9"/>
        <v>0.16</v>
      </c>
      <c r="M62" s="164" t="s">
        <v>37</v>
      </c>
      <c r="N62" s="165" t="s">
        <v>10</v>
      </c>
      <c r="O62" s="166"/>
    </row>
    <row r="63" spans="2:15" s="8" customFormat="1" ht="15" customHeight="1">
      <c r="B63" s="163"/>
      <c r="C63" s="88"/>
      <c r="D63" s="10" t="s">
        <v>11</v>
      </c>
      <c r="E63" s="79">
        <v>0.19</v>
      </c>
      <c r="F63" s="80"/>
      <c r="G63" s="16">
        <v>0.15</v>
      </c>
      <c r="H63" s="17">
        <v>0.14000000000000001</v>
      </c>
      <c r="I63" s="77">
        <f>E63+3%</f>
        <v>0.22</v>
      </c>
      <c r="J63" s="78"/>
      <c r="K63" s="18">
        <f t="shared" si="9"/>
        <v>0.18</v>
      </c>
      <c r="L63" s="18">
        <f t="shared" si="9"/>
        <v>0.17</v>
      </c>
      <c r="M63" s="88"/>
      <c r="N63" s="167"/>
      <c r="O63" s="168"/>
    </row>
    <row r="64" spans="2:15" s="8" customFormat="1" ht="15" customHeight="1">
      <c r="B64" s="163"/>
      <c r="C64" s="89"/>
      <c r="D64" s="10" t="s">
        <v>12</v>
      </c>
      <c r="E64" s="79">
        <v>0.2</v>
      </c>
      <c r="F64" s="80"/>
      <c r="G64" s="16">
        <v>0.16</v>
      </c>
      <c r="H64" s="17">
        <v>0.15</v>
      </c>
      <c r="I64" s="77">
        <f>E64+3%</f>
        <v>0.23</v>
      </c>
      <c r="J64" s="78"/>
      <c r="K64" s="18">
        <f t="shared" si="9"/>
        <v>0.19</v>
      </c>
      <c r="L64" s="18">
        <f t="shared" si="9"/>
        <v>0.18</v>
      </c>
      <c r="M64" s="88"/>
      <c r="N64" s="167"/>
      <c r="O64" s="168"/>
    </row>
    <row r="65" spans="2:15" s="8" customFormat="1" ht="3.75" customHeight="1">
      <c r="B65" s="19"/>
      <c r="C65" s="13"/>
      <c r="D65" s="20"/>
      <c r="E65" s="21"/>
      <c r="F65" s="21"/>
      <c r="G65" s="22"/>
      <c r="H65" s="22"/>
      <c r="I65" s="23"/>
      <c r="J65" s="23"/>
      <c r="K65" s="24"/>
      <c r="L65" s="24"/>
      <c r="M65" s="13"/>
      <c r="N65" s="25"/>
      <c r="O65" s="25"/>
    </row>
    <row r="66" spans="2:15" s="8" customFormat="1" ht="15" customHeight="1">
      <c r="B66" s="169" t="s">
        <v>0</v>
      </c>
      <c r="C66" s="169" t="s">
        <v>1</v>
      </c>
      <c r="D66" s="170" t="s">
        <v>2</v>
      </c>
      <c r="E66" s="173" t="s">
        <v>47</v>
      </c>
      <c r="F66" s="174"/>
      <c r="G66" s="174"/>
      <c r="H66" s="174"/>
      <c r="I66" s="174"/>
      <c r="J66" s="174"/>
      <c r="K66" s="174"/>
      <c r="L66" s="175"/>
      <c r="M66" s="169" t="s">
        <v>3</v>
      </c>
      <c r="N66" s="169" t="s">
        <v>4</v>
      </c>
      <c r="O66" s="169"/>
    </row>
    <row r="67" spans="2:15" s="8" customFormat="1" ht="14.25" customHeight="1">
      <c r="B67" s="169"/>
      <c r="C67" s="169"/>
      <c r="D67" s="170"/>
      <c r="E67" s="170" t="s">
        <v>48</v>
      </c>
      <c r="F67" s="170"/>
      <c r="G67" s="170" t="s">
        <v>49</v>
      </c>
      <c r="H67" s="170"/>
      <c r="I67" s="170" t="s">
        <v>50</v>
      </c>
      <c r="J67" s="170"/>
      <c r="K67" s="170" t="s">
        <v>51</v>
      </c>
      <c r="L67" s="170"/>
      <c r="M67" s="169"/>
      <c r="N67" s="169"/>
      <c r="O67" s="169"/>
    </row>
    <row r="68" spans="2:15" s="8" customFormat="1" ht="42.75" customHeight="1">
      <c r="B68" s="169"/>
      <c r="C68" s="169"/>
      <c r="D68" s="170"/>
      <c r="E68" s="15" t="s">
        <v>46</v>
      </c>
      <c r="F68" s="15" t="s">
        <v>52</v>
      </c>
      <c r="G68" s="15" t="s">
        <v>46</v>
      </c>
      <c r="H68" s="15" t="s">
        <v>52</v>
      </c>
      <c r="I68" s="15" t="s">
        <v>46</v>
      </c>
      <c r="J68" s="15" t="s">
        <v>52</v>
      </c>
      <c r="K68" s="15" t="s">
        <v>46</v>
      </c>
      <c r="L68" s="15" t="s">
        <v>52</v>
      </c>
      <c r="M68" s="169"/>
      <c r="N68" s="169"/>
      <c r="O68" s="169"/>
    </row>
    <row r="69" spans="2:15" s="8" customFormat="1" ht="21.75" customHeight="1">
      <c r="B69" s="101" t="s">
        <v>68</v>
      </c>
      <c r="C69" s="93" t="s">
        <v>13</v>
      </c>
      <c r="D69" s="10" t="s">
        <v>36</v>
      </c>
      <c r="E69" s="16">
        <v>8.8999999999999996E-2</v>
      </c>
      <c r="F69" s="16">
        <f t="shared" ref="F69:F71" si="10">E69+1%</f>
        <v>9.8999999999999991E-2</v>
      </c>
      <c r="G69" s="16">
        <v>0.105</v>
      </c>
      <c r="H69" s="18">
        <f>G69+1%</f>
        <v>0.11499999999999999</v>
      </c>
      <c r="I69" s="16">
        <f>G69+1%</f>
        <v>0.11499999999999999</v>
      </c>
      <c r="J69" s="16">
        <f>I69+1%</f>
        <v>0.12499999999999999</v>
      </c>
      <c r="K69" s="16">
        <f>I69</f>
        <v>0.11499999999999999</v>
      </c>
      <c r="L69" s="18">
        <f>K69+1%</f>
        <v>0.12499999999999999</v>
      </c>
      <c r="M69" s="55" t="s">
        <v>53</v>
      </c>
      <c r="N69" s="176" t="s">
        <v>10</v>
      </c>
      <c r="O69" s="55"/>
    </row>
    <row r="70" spans="2:15" s="8" customFormat="1" ht="21.75" customHeight="1">
      <c r="B70" s="93"/>
      <c r="C70" s="93"/>
      <c r="D70" s="10" t="s">
        <v>38</v>
      </c>
      <c r="E70" s="16">
        <v>9.9000000000000005E-2</v>
      </c>
      <c r="F70" s="16">
        <f t="shared" si="10"/>
        <v>0.109</v>
      </c>
      <c r="G70" s="16">
        <f>G69+1%</f>
        <v>0.11499999999999999</v>
      </c>
      <c r="H70" s="18">
        <f t="shared" ref="H70:H71" si="11">G70+1%</f>
        <v>0.12499999999999999</v>
      </c>
      <c r="I70" s="16">
        <f t="shared" ref="I70:I71" si="12">G70+1%</f>
        <v>0.12499999999999999</v>
      </c>
      <c r="J70" s="16">
        <f t="shared" ref="J70:J71" si="13">I70+1%</f>
        <v>0.13499999999999998</v>
      </c>
      <c r="K70" s="16">
        <f t="shared" ref="K70:K71" si="14">I70</f>
        <v>0.12499999999999999</v>
      </c>
      <c r="L70" s="18">
        <f t="shared" ref="L70:L71" si="15">K70+1%</f>
        <v>0.13499999999999998</v>
      </c>
      <c r="M70" s="55"/>
      <c r="N70" s="55"/>
      <c r="O70" s="55"/>
    </row>
    <row r="71" spans="2:15" s="8" customFormat="1" ht="21.75" customHeight="1">
      <c r="B71" s="93"/>
      <c r="C71" s="93"/>
      <c r="D71" s="10" t="s">
        <v>55</v>
      </c>
      <c r="E71" s="16">
        <v>0.109</v>
      </c>
      <c r="F71" s="16">
        <f t="shared" si="10"/>
        <v>0.11899999999999999</v>
      </c>
      <c r="G71" s="16">
        <f>G70+1%</f>
        <v>0.12499999999999999</v>
      </c>
      <c r="H71" s="18">
        <f t="shared" si="11"/>
        <v>0.13499999999999998</v>
      </c>
      <c r="I71" s="16">
        <f t="shared" si="12"/>
        <v>0.13499999999999998</v>
      </c>
      <c r="J71" s="16">
        <f t="shared" si="13"/>
        <v>0.14499999999999999</v>
      </c>
      <c r="K71" s="16">
        <f t="shared" si="14"/>
        <v>0.13499999999999998</v>
      </c>
      <c r="L71" s="18">
        <f t="shared" si="15"/>
        <v>0.14499999999999999</v>
      </c>
      <c r="M71" s="55"/>
      <c r="N71" s="55"/>
      <c r="O71" s="55"/>
    </row>
    <row r="72" spans="2:15" s="8" customFormat="1" ht="14.25" customHeight="1">
      <c r="B72" s="93" t="s">
        <v>98</v>
      </c>
      <c r="C72" s="93" t="s">
        <v>13</v>
      </c>
      <c r="D72" s="10" t="s">
        <v>36</v>
      </c>
      <c r="E72" s="16">
        <v>9.9000000000000005E-2</v>
      </c>
      <c r="F72" s="16">
        <f>E72+1%</f>
        <v>0.109</v>
      </c>
      <c r="G72" s="16">
        <v>0.115</v>
      </c>
      <c r="H72" s="18">
        <f>G72+1%</f>
        <v>0.125</v>
      </c>
      <c r="I72" s="16">
        <f>G72+1%</f>
        <v>0.125</v>
      </c>
      <c r="J72" s="16">
        <f>I72+1%</f>
        <v>0.13500000000000001</v>
      </c>
      <c r="K72" s="16">
        <f>I72</f>
        <v>0.125</v>
      </c>
      <c r="L72" s="18">
        <f>K72+1%</f>
        <v>0.13500000000000001</v>
      </c>
      <c r="M72" s="55" t="s">
        <v>53</v>
      </c>
      <c r="N72" s="176" t="s">
        <v>54</v>
      </c>
      <c r="O72" s="55"/>
    </row>
    <row r="73" spans="2:15" s="8" customFormat="1" ht="14.25" customHeight="1">
      <c r="B73" s="93"/>
      <c r="C73" s="93"/>
      <c r="D73" s="10" t="s">
        <v>38</v>
      </c>
      <c r="E73" s="16">
        <v>0.109</v>
      </c>
      <c r="F73" s="16">
        <f>E73+1%</f>
        <v>0.11899999999999999</v>
      </c>
      <c r="G73" s="16">
        <f>G72+1%</f>
        <v>0.125</v>
      </c>
      <c r="H73" s="18">
        <f t="shared" ref="H73:H74" si="16">G73+1%</f>
        <v>0.13500000000000001</v>
      </c>
      <c r="I73" s="16">
        <f t="shared" ref="I73:I74" si="17">G73+1%</f>
        <v>0.13500000000000001</v>
      </c>
      <c r="J73" s="16">
        <f t="shared" ref="J73:J74" si="18">I73+1%</f>
        <v>0.14500000000000002</v>
      </c>
      <c r="K73" s="16">
        <f t="shared" ref="K73:K74" si="19">I73</f>
        <v>0.13500000000000001</v>
      </c>
      <c r="L73" s="18">
        <f t="shared" ref="L73:L74" si="20">K73+1%</f>
        <v>0.14500000000000002</v>
      </c>
      <c r="M73" s="55"/>
      <c r="N73" s="55"/>
      <c r="O73" s="55"/>
    </row>
    <row r="74" spans="2:15" s="8" customFormat="1" ht="14.25" customHeight="1">
      <c r="B74" s="93"/>
      <c r="C74" s="93"/>
      <c r="D74" s="10" t="s">
        <v>55</v>
      </c>
      <c r="E74" s="16">
        <v>0.11899999999999999</v>
      </c>
      <c r="F74" s="16">
        <f>E74+1%</f>
        <v>0.129</v>
      </c>
      <c r="G74" s="16">
        <f>G73+1%</f>
        <v>0.13500000000000001</v>
      </c>
      <c r="H74" s="18">
        <f t="shared" si="16"/>
        <v>0.14500000000000002</v>
      </c>
      <c r="I74" s="16">
        <f t="shared" si="17"/>
        <v>0.14500000000000002</v>
      </c>
      <c r="J74" s="16">
        <f t="shared" si="18"/>
        <v>0.15500000000000003</v>
      </c>
      <c r="K74" s="16">
        <f t="shared" si="19"/>
        <v>0.14500000000000002</v>
      </c>
      <c r="L74" s="18">
        <f t="shared" si="20"/>
        <v>0.15500000000000003</v>
      </c>
      <c r="M74" s="55"/>
      <c r="N74" s="55"/>
      <c r="O74" s="55"/>
    </row>
    <row r="75" spans="2:15" s="8" customFormat="1" ht="14.25" customHeight="1">
      <c r="B75" s="217" t="s">
        <v>103</v>
      </c>
      <c r="C75" s="217" t="s">
        <v>13</v>
      </c>
      <c r="D75" s="218" t="s">
        <v>36</v>
      </c>
      <c r="E75" s="219" t="s">
        <v>8</v>
      </c>
      <c r="F75" s="219"/>
      <c r="G75" s="220">
        <v>7.4999999999999997E-2</v>
      </c>
      <c r="H75" s="220">
        <v>9.5000000000000001E-2</v>
      </c>
      <c r="I75" s="220">
        <v>9.9000000000000005E-2</v>
      </c>
      <c r="J75" s="220">
        <v>0.115</v>
      </c>
      <c r="K75" s="220">
        <v>0.115</v>
      </c>
      <c r="L75" s="220">
        <v>0.13</v>
      </c>
      <c r="M75" s="221" t="s">
        <v>97</v>
      </c>
      <c r="N75" s="222" t="s">
        <v>54</v>
      </c>
      <c r="O75" s="222"/>
    </row>
    <row r="76" spans="2:15" s="8" customFormat="1" ht="14.25" customHeight="1">
      <c r="B76" s="217"/>
      <c r="C76" s="217"/>
      <c r="D76" s="223" t="s">
        <v>38</v>
      </c>
      <c r="E76" s="219"/>
      <c r="F76" s="219"/>
      <c r="G76" s="220">
        <v>9.5000000000000001E-2</v>
      </c>
      <c r="H76" s="220">
        <v>0.11</v>
      </c>
      <c r="I76" s="220">
        <v>0.105</v>
      </c>
      <c r="J76" s="220">
        <v>0.12</v>
      </c>
      <c r="K76" s="220">
        <v>0.125</v>
      </c>
      <c r="L76" s="220">
        <v>0.14000000000000001</v>
      </c>
      <c r="M76" s="221"/>
      <c r="N76" s="222"/>
      <c r="O76" s="222"/>
    </row>
    <row r="77" spans="2:15" s="8" customFormat="1" ht="15.75" customHeight="1">
      <c r="B77" s="217"/>
      <c r="C77" s="217"/>
      <c r="D77" s="223" t="s">
        <v>96</v>
      </c>
      <c r="E77" s="219"/>
      <c r="F77" s="219"/>
      <c r="G77" s="220">
        <v>0.12</v>
      </c>
      <c r="H77" s="220">
        <v>0.13500000000000001</v>
      </c>
      <c r="I77" s="220">
        <v>0.13</v>
      </c>
      <c r="J77" s="220">
        <v>0.14499999999999999</v>
      </c>
      <c r="K77" s="220">
        <v>0.13500000000000001</v>
      </c>
      <c r="L77" s="220">
        <v>0.15</v>
      </c>
      <c r="M77" s="221"/>
      <c r="N77" s="222"/>
      <c r="O77" s="222"/>
    </row>
    <row r="78" spans="2:15" s="8" customFormat="1" ht="32.25" customHeight="1">
      <c r="B78" s="217"/>
      <c r="C78" s="224" t="s">
        <v>101</v>
      </c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</row>
    <row r="79" spans="2:15" s="8" customFormat="1" ht="31.5" customHeight="1">
      <c r="B79" s="217"/>
      <c r="C79" s="224" t="s">
        <v>102</v>
      </c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</row>
    <row r="80" spans="2:15" s="8" customFormat="1" ht="3.75" customHeight="1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</row>
    <row r="81" spans="2:15" s="8" customFormat="1" ht="30" customHeight="1">
      <c r="B81" s="169" t="s">
        <v>0</v>
      </c>
      <c r="C81" s="169" t="s">
        <v>1</v>
      </c>
      <c r="D81" s="170" t="s">
        <v>2</v>
      </c>
      <c r="E81" s="169" t="s">
        <v>56</v>
      </c>
      <c r="F81" s="169"/>
      <c r="G81" s="169"/>
      <c r="H81" s="169"/>
      <c r="I81" s="169" t="s">
        <v>57</v>
      </c>
      <c r="J81" s="169"/>
      <c r="K81" s="169"/>
      <c r="L81" s="169"/>
      <c r="M81" s="169" t="s">
        <v>3</v>
      </c>
      <c r="N81" s="169" t="s">
        <v>4</v>
      </c>
      <c r="O81" s="169"/>
    </row>
    <row r="82" spans="2:15" s="8" customFormat="1" ht="41.25" customHeight="1">
      <c r="B82" s="169"/>
      <c r="C82" s="169"/>
      <c r="D82" s="170"/>
      <c r="E82" s="169" t="s">
        <v>58</v>
      </c>
      <c r="F82" s="170"/>
      <c r="G82" s="170" t="s">
        <v>59</v>
      </c>
      <c r="H82" s="170"/>
      <c r="I82" s="169" t="s">
        <v>58</v>
      </c>
      <c r="J82" s="170"/>
      <c r="K82" s="170" t="s">
        <v>59</v>
      </c>
      <c r="L82" s="170"/>
      <c r="M82" s="169"/>
      <c r="N82" s="169"/>
      <c r="O82" s="169"/>
    </row>
    <row r="83" spans="2:15" s="8" customFormat="1" ht="18.75" customHeight="1">
      <c r="B83" s="93" t="s">
        <v>60</v>
      </c>
      <c r="C83" s="93" t="s">
        <v>35</v>
      </c>
      <c r="D83" s="10" t="s">
        <v>36</v>
      </c>
      <c r="E83" s="56">
        <v>8.3299999999999999E-2</v>
      </c>
      <c r="F83" s="56"/>
      <c r="G83" s="56">
        <f t="shared" ref="G83:G91" si="21">E83-1%</f>
        <v>7.3300000000000004E-2</v>
      </c>
      <c r="H83" s="56"/>
      <c r="I83" s="57">
        <f t="shared" ref="I83:I91" si="22">E83+3%</f>
        <v>0.1133</v>
      </c>
      <c r="J83" s="57"/>
      <c r="K83" s="57">
        <f t="shared" ref="K83:K91" si="23">G83+3%</f>
        <v>0.1033</v>
      </c>
      <c r="L83" s="57"/>
      <c r="M83" s="29" t="s">
        <v>61</v>
      </c>
      <c r="N83" s="55" t="s">
        <v>16</v>
      </c>
      <c r="O83" s="55"/>
    </row>
    <row r="84" spans="2:15" s="8" customFormat="1" ht="14.25" customHeight="1">
      <c r="B84" s="93"/>
      <c r="C84" s="93"/>
      <c r="D84" s="10" t="s">
        <v>36</v>
      </c>
      <c r="E84" s="57">
        <v>0.11899999999999999</v>
      </c>
      <c r="F84" s="57"/>
      <c r="G84" s="57">
        <f t="shared" si="21"/>
        <v>0.109</v>
      </c>
      <c r="H84" s="57"/>
      <c r="I84" s="57">
        <f t="shared" si="22"/>
        <v>0.14899999999999999</v>
      </c>
      <c r="J84" s="57"/>
      <c r="K84" s="57">
        <f t="shared" si="23"/>
        <v>0.13900000000000001</v>
      </c>
      <c r="L84" s="57"/>
      <c r="M84" s="55" t="s">
        <v>62</v>
      </c>
      <c r="N84" s="55"/>
      <c r="O84" s="55"/>
    </row>
    <row r="85" spans="2:15" s="8" customFormat="1" ht="15.75" customHeight="1">
      <c r="B85" s="93"/>
      <c r="C85" s="93"/>
      <c r="D85" s="10" t="s">
        <v>38</v>
      </c>
      <c r="E85" s="57">
        <v>0.129</v>
      </c>
      <c r="F85" s="57"/>
      <c r="G85" s="57">
        <f t="shared" si="21"/>
        <v>0.11900000000000001</v>
      </c>
      <c r="H85" s="57"/>
      <c r="I85" s="57">
        <f t="shared" si="22"/>
        <v>0.159</v>
      </c>
      <c r="J85" s="57"/>
      <c r="K85" s="57">
        <f t="shared" si="23"/>
        <v>0.14900000000000002</v>
      </c>
      <c r="L85" s="57"/>
      <c r="M85" s="55"/>
      <c r="N85" s="55"/>
      <c r="O85" s="55"/>
    </row>
    <row r="86" spans="2:15" s="8" customFormat="1" ht="14.25" customHeight="1">
      <c r="B86" s="93"/>
      <c r="C86" s="93"/>
      <c r="D86" s="10" t="s">
        <v>36</v>
      </c>
      <c r="E86" s="56">
        <v>0.129</v>
      </c>
      <c r="F86" s="56"/>
      <c r="G86" s="56">
        <f t="shared" si="21"/>
        <v>0.11900000000000001</v>
      </c>
      <c r="H86" s="56"/>
      <c r="I86" s="57">
        <f t="shared" si="22"/>
        <v>0.159</v>
      </c>
      <c r="J86" s="57"/>
      <c r="K86" s="57">
        <f t="shared" si="23"/>
        <v>0.14900000000000002</v>
      </c>
      <c r="L86" s="57"/>
      <c r="M86" s="55" t="s">
        <v>63</v>
      </c>
      <c r="N86" s="55"/>
      <c r="O86" s="55"/>
    </row>
    <row r="87" spans="2:15" s="8" customFormat="1" ht="16.5" customHeight="1">
      <c r="B87" s="93"/>
      <c r="C87" s="93"/>
      <c r="D87" s="10" t="s">
        <v>38</v>
      </c>
      <c r="E87" s="56">
        <v>0.13900000000000001</v>
      </c>
      <c r="F87" s="56"/>
      <c r="G87" s="56">
        <f t="shared" si="21"/>
        <v>0.129</v>
      </c>
      <c r="H87" s="56"/>
      <c r="I87" s="57">
        <f t="shared" si="22"/>
        <v>0.16900000000000001</v>
      </c>
      <c r="J87" s="57"/>
      <c r="K87" s="57">
        <f t="shared" si="23"/>
        <v>0.159</v>
      </c>
      <c r="L87" s="57"/>
      <c r="M87" s="55"/>
      <c r="N87" s="55"/>
      <c r="O87" s="55"/>
    </row>
    <row r="88" spans="2:15" s="8" customFormat="1" ht="16.5" customHeight="1">
      <c r="B88" s="93"/>
      <c r="C88" s="93"/>
      <c r="D88" s="10" t="s">
        <v>36</v>
      </c>
      <c r="E88" s="57">
        <v>0.13400000000000001</v>
      </c>
      <c r="F88" s="57"/>
      <c r="G88" s="57">
        <f t="shared" si="21"/>
        <v>0.12400000000000001</v>
      </c>
      <c r="H88" s="57"/>
      <c r="I88" s="57">
        <f t="shared" si="22"/>
        <v>0.16400000000000001</v>
      </c>
      <c r="J88" s="57"/>
      <c r="K88" s="57">
        <f t="shared" si="23"/>
        <v>0.15400000000000003</v>
      </c>
      <c r="L88" s="57"/>
      <c r="M88" s="55" t="s">
        <v>64</v>
      </c>
      <c r="N88" s="55"/>
      <c r="O88" s="55"/>
    </row>
    <row r="89" spans="2:15" s="8" customFormat="1" ht="16.5" customHeight="1">
      <c r="B89" s="93"/>
      <c r="C89" s="93"/>
      <c r="D89" s="10" t="s">
        <v>38</v>
      </c>
      <c r="E89" s="57">
        <v>0.14399999999999999</v>
      </c>
      <c r="F89" s="57"/>
      <c r="G89" s="57">
        <f t="shared" si="21"/>
        <v>0.13399999999999998</v>
      </c>
      <c r="H89" s="57"/>
      <c r="I89" s="57">
        <f t="shared" si="22"/>
        <v>0.17399999999999999</v>
      </c>
      <c r="J89" s="57"/>
      <c r="K89" s="57">
        <f t="shared" si="23"/>
        <v>0.16399999999999998</v>
      </c>
      <c r="L89" s="57"/>
      <c r="M89" s="55"/>
      <c r="N89" s="55"/>
      <c r="O89" s="55"/>
    </row>
    <row r="90" spans="2:15" s="8" customFormat="1" ht="16.5" customHeight="1">
      <c r="B90" s="93"/>
      <c r="C90" s="93"/>
      <c r="D90" s="10" t="s">
        <v>36</v>
      </c>
      <c r="E90" s="56">
        <v>0.13400000000000001</v>
      </c>
      <c r="F90" s="56"/>
      <c r="G90" s="56">
        <f t="shared" si="21"/>
        <v>0.12400000000000001</v>
      </c>
      <c r="H90" s="56"/>
      <c r="I90" s="57">
        <f t="shared" si="22"/>
        <v>0.16400000000000001</v>
      </c>
      <c r="J90" s="57"/>
      <c r="K90" s="57">
        <f t="shared" si="23"/>
        <v>0.15400000000000003</v>
      </c>
      <c r="L90" s="57"/>
      <c r="M90" s="55" t="s">
        <v>65</v>
      </c>
      <c r="N90" s="55"/>
      <c r="O90" s="55"/>
    </row>
    <row r="91" spans="2:15" s="8" customFormat="1" ht="16.5" customHeight="1">
      <c r="B91" s="93"/>
      <c r="C91" s="93"/>
      <c r="D91" s="10" t="s">
        <v>38</v>
      </c>
      <c r="E91" s="56">
        <v>0.14399999999999999</v>
      </c>
      <c r="F91" s="56"/>
      <c r="G91" s="56">
        <f t="shared" si="21"/>
        <v>0.13399999999999998</v>
      </c>
      <c r="H91" s="56"/>
      <c r="I91" s="57">
        <f t="shared" si="22"/>
        <v>0.17399999999999999</v>
      </c>
      <c r="J91" s="57"/>
      <c r="K91" s="57">
        <f t="shared" si="23"/>
        <v>0.16399999999999998</v>
      </c>
      <c r="L91" s="57"/>
      <c r="M91" s="55"/>
      <c r="N91" s="55"/>
      <c r="O91" s="55"/>
    </row>
    <row r="92" spans="2:15" ht="18" customHeight="1">
      <c r="B92" s="178" t="s">
        <v>19</v>
      </c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</row>
    <row r="93" spans="2:15" ht="18.75" customHeight="1">
      <c r="B93" s="61" t="s">
        <v>0</v>
      </c>
      <c r="C93" s="61" t="s">
        <v>1</v>
      </c>
      <c r="D93" s="62" t="s">
        <v>2</v>
      </c>
      <c r="E93" s="63" t="s">
        <v>26</v>
      </c>
      <c r="F93" s="64"/>
      <c r="G93" s="64"/>
      <c r="H93" s="65"/>
      <c r="I93" s="63" t="s">
        <v>27</v>
      </c>
      <c r="J93" s="64"/>
      <c r="K93" s="64"/>
      <c r="L93" s="65"/>
      <c r="M93" s="61" t="s">
        <v>3</v>
      </c>
      <c r="N93" s="61" t="s">
        <v>4</v>
      </c>
      <c r="O93" s="61"/>
    </row>
    <row r="94" spans="2:15" ht="27.75" customHeight="1">
      <c r="B94" s="61"/>
      <c r="C94" s="61"/>
      <c r="D94" s="62"/>
      <c r="E94" s="81" t="s">
        <v>29</v>
      </c>
      <c r="F94" s="65"/>
      <c r="G94" s="81" t="s">
        <v>30</v>
      </c>
      <c r="H94" s="65"/>
      <c r="I94" s="81" t="s">
        <v>29</v>
      </c>
      <c r="J94" s="65"/>
      <c r="K94" s="81" t="s">
        <v>30</v>
      </c>
      <c r="L94" s="65"/>
      <c r="M94" s="61"/>
      <c r="N94" s="61"/>
      <c r="O94" s="61"/>
    </row>
    <row r="95" spans="2:15" ht="23.25" customHeight="1">
      <c r="B95" s="109" t="s">
        <v>15</v>
      </c>
      <c r="C95" s="28" t="s">
        <v>28</v>
      </c>
      <c r="D95" s="31" t="s">
        <v>7</v>
      </c>
      <c r="E95" s="139">
        <v>0.16700000000000001</v>
      </c>
      <c r="F95" s="139"/>
      <c r="G95" s="139">
        <f t="shared" ref="G95:G102" si="24">E95-1.5%</f>
        <v>0.15200000000000002</v>
      </c>
      <c r="H95" s="139"/>
      <c r="I95" s="139">
        <f t="shared" ref="I95:I102" si="25">E95+3%</f>
        <v>0.19700000000000001</v>
      </c>
      <c r="J95" s="139"/>
      <c r="K95" s="139">
        <f>I95-1.5%</f>
        <v>0.182</v>
      </c>
      <c r="L95" s="139"/>
      <c r="M95" s="138" t="s">
        <v>9</v>
      </c>
      <c r="N95" s="94" t="s">
        <v>16</v>
      </c>
      <c r="O95" s="95"/>
    </row>
    <row r="96" spans="2:15" ht="20.25" customHeight="1">
      <c r="B96" s="109"/>
      <c r="C96" s="28" t="s">
        <v>6</v>
      </c>
      <c r="D96" s="31" t="s">
        <v>11</v>
      </c>
      <c r="E96" s="139">
        <f>E95+1%</f>
        <v>0.17700000000000002</v>
      </c>
      <c r="F96" s="139"/>
      <c r="G96" s="139">
        <f t="shared" si="24"/>
        <v>0.16200000000000003</v>
      </c>
      <c r="H96" s="139"/>
      <c r="I96" s="216">
        <f>E96+2%</f>
        <v>0.19700000000000001</v>
      </c>
      <c r="J96" s="216"/>
      <c r="K96" s="139">
        <f>G96+3%</f>
        <v>0.19200000000000003</v>
      </c>
      <c r="L96" s="139"/>
      <c r="M96" s="138"/>
      <c r="N96" s="96"/>
      <c r="O96" s="97"/>
    </row>
    <row r="97" spans="2:15" ht="27.75" customHeight="1">
      <c r="B97" s="109" t="s">
        <v>17</v>
      </c>
      <c r="C97" s="28" t="s">
        <v>28</v>
      </c>
      <c r="D97" s="31" t="s">
        <v>7</v>
      </c>
      <c r="E97" s="139">
        <f>E95+2%</f>
        <v>0.187</v>
      </c>
      <c r="F97" s="139"/>
      <c r="G97" s="139">
        <f t="shared" si="24"/>
        <v>0.17199999999999999</v>
      </c>
      <c r="H97" s="139"/>
      <c r="I97" s="139">
        <f t="shared" si="25"/>
        <v>0.217</v>
      </c>
      <c r="J97" s="139"/>
      <c r="K97" s="139">
        <f t="shared" ref="K97:K102" si="26">I97-1.5%</f>
        <v>0.20200000000000001</v>
      </c>
      <c r="L97" s="139"/>
      <c r="M97" s="138"/>
      <c r="N97" s="96"/>
      <c r="O97" s="97"/>
    </row>
    <row r="98" spans="2:15" ht="20.25" customHeight="1">
      <c r="B98" s="109"/>
      <c r="C98" s="28" t="s">
        <v>6</v>
      </c>
      <c r="D98" s="31" t="s">
        <v>11</v>
      </c>
      <c r="E98" s="139">
        <f>E96+2%</f>
        <v>0.19700000000000001</v>
      </c>
      <c r="F98" s="139"/>
      <c r="G98" s="139">
        <f t="shared" si="24"/>
        <v>0.182</v>
      </c>
      <c r="H98" s="139"/>
      <c r="I98" s="139">
        <f t="shared" si="25"/>
        <v>0.22700000000000001</v>
      </c>
      <c r="J98" s="139"/>
      <c r="K98" s="139">
        <f t="shared" si="26"/>
        <v>0.21200000000000002</v>
      </c>
      <c r="L98" s="139"/>
      <c r="M98" s="138"/>
      <c r="N98" s="96"/>
      <c r="O98" s="97"/>
    </row>
    <row r="99" spans="2:15" s="8" customFormat="1" ht="41.25" customHeight="1">
      <c r="B99" s="93" t="s">
        <v>39</v>
      </c>
      <c r="C99" s="28" t="s">
        <v>28</v>
      </c>
      <c r="D99" s="31" t="s">
        <v>7</v>
      </c>
      <c r="E99" s="139">
        <f>E95+0.5%</f>
        <v>0.17200000000000001</v>
      </c>
      <c r="F99" s="139"/>
      <c r="G99" s="139">
        <f>G95+0.5%</f>
        <v>0.15700000000000003</v>
      </c>
      <c r="H99" s="139"/>
      <c r="I99" s="139">
        <f t="shared" ref="I99:I100" si="27">I95+0.5%</f>
        <v>0.20200000000000001</v>
      </c>
      <c r="J99" s="139"/>
      <c r="K99" s="139">
        <f t="shared" ref="K99:K100" si="28">K95+0.5%</f>
        <v>0.187</v>
      </c>
      <c r="L99" s="139"/>
      <c r="M99" s="125" t="s">
        <v>9</v>
      </c>
      <c r="N99" s="96"/>
      <c r="O99" s="97"/>
    </row>
    <row r="100" spans="2:15" s="8" customFormat="1" ht="41.25" customHeight="1">
      <c r="B100" s="93"/>
      <c r="C100" s="28" t="s">
        <v>6</v>
      </c>
      <c r="D100" s="31" t="s">
        <v>11</v>
      </c>
      <c r="E100" s="139">
        <f>E96+0.5%</f>
        <v>0.18200000000000002</v>
      </c>
      <c r="F100" s="139"/>
      <c r="G100" s="139">
        <f t="shared" ref="G100" si="29">G96+0.5%</f>
        <v>0.16700000000000004</v>
      </c>
      <c r="H100" s="139"/>
      <c r="I100" s="139">
        <f t="shared" si="27"/>
        <v>0.20200000000000001</v>
      </c>
      <c r="J100" s="139"/>
      <c r="K100" s="139">
        <f t="shared" si="28"/>
        <v>0.19700000000000004</v>
      </c>
      <c r="L100" s="139"/>
      <c r="M100" s="99"/>
      <c r="N100" s="96"/>
      <c r="O100" s="97"/>
    </row>
    <row r="101" spans="2:15" ht="40.5" customHeight="1">
      <c r="B101" s="187" t="s">
        <v>86</v>
      </c>
      <c r="C101" s="27" t="s">
        <v>28</v>
      </c>
      <c r="D101" s="30" t="s">
        <v>7</v>
      </c>
      <c r="E101" s="188">
        <f>E95-1%</f>
        <v>0.157</v>
      </c>
      <c r="F101" s="188"/>
      <c r="G101" s="188">
        <f t="shared" si="24"/>
        <v>0.14200000000000002</v>
      </c>
      <c r="H101" s="188"/>
      <c r="I101" s="188">
        <f t="shared" si="25"/>
        <v>0.187</v>
      </c>
      <c r="J101" s="188"/>
      <c r="K101" s="188">
        <f t="shared" si="26"/>
        <v>0.17199999999999999</v>
      </c>
      <c r="L101" s="188"/>
      <c r="M101" s="189" t="s">
        <v>9</v>
      </c>
      <c r="N101" s="196" t="s">
        <v>16</v>
      </c>
      <c r="O101" s="196"/>
    </row>
    <row r="102" spans="2:15" ht="69.75" customHeight="1">
      <c r="B102" s="58"/>
      <c r="C102" s="27" t="s">
        <v>6</v>
      </c>
      <c r="D102" s="30" t="s">
        <v>11</v>
      </c>
      <c r="E102" s="188">
        <f>E101+1%</f>
        <v>0.16700000000000001</v>
      </c>
      <c r="F102" s="188"/>
      <c r="G102" s="188">
        <f t="shared" si="24"/>
        <v>0.15200000000000002</v>
      </c>
      <c r="H102" s="188"/>
      <c r="I102" s="188">
        <f t="shared" si="25"/>
        <v>0.19700000000000001</v>
      </c>
      <c r="J102" s="188"/>
      <c r="K102" s="188">
        <f t="shared" si="26"/>
        <v>0.182</v>
      </c>
      <c r="L102" s="188"/>
      <c r="M102" s="189"/>
      <c r="N102" s="196"/>
      <c r="O102" s="196"/>
    </row>
    <row r="103" spans="2:15" ht="16.5" customHeight="1">
      <c r="B103" s="195" t="s">
        <v>24</v>
      </c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</row>
    <row r="104" spans="2:15" ht="18" customHeight="1">
      <c r="B104" s="61" t="s">
        <v>0</v>
      </c>
      <c r="C104" s="61" t="s">
        <v>1</v>
      </c>
      <c r="D104" s="62" t="s">
        <v>2</v>
      </c>
      <c r="E104" s="63" t="s">
        <v>26</v>
      </c>
      <c r="F104" s="64"/>
      <c r="G104" s="64"/>
      <c r="H104" s="65"/>
      <c r="I104" s="63" t="s">
        <v>27</v>
      </c>
      <c r="J104" s="64"/>
      <c r="K104" s="64"/>
      <c r="L104" s="65"/>
      <c r="M104" s="61" t="s">
        <v>3</v>
      </c>
      <c r="N104" s="61" t="s">
        <v>4</v>
      </c>
      <c r="O104" s="61"/>
    </row>
    <row r="105" spans="2:15" ht="27.75" customHeight="1">
      <c r="B105" s="61"/>
      <c r="C105" s="61"/>
      <c r="D105" s="62"/>
      <c r="E105" s="81" t="s">
        <v>29</v>
      </c>
      <c r="F105" s="65"/>
      <c r="G105" s="81" t="s">
        <v>30</v>
      </c>
      <c r="H105" s="65"/>
      <c r="I105" s="81" t="s">
        <v>29</v>
      </c>
      <c r="J105" s="65"/>
      <c r="K105" s="81" t="s">
        <v>30</v>
      </c>
      <c r="L105" s="65"/>
      <c r="M105" s="61"/>
      <c r="N105" s="61"/>
      <c r="O105" s="61"/>
    </row>
    <row r="106" spans="2:15" ht="14.25" customHeight="1">
      <c r="B106" s="192" t="s">
        <v>20</v>
      </c>
      <c r="C106" s="53" t="s">
        <v>21</v>
      </c>
      <c r="D106" s="31" t="s">
        <v>87</v>
      </c>
      <c r="E106" s="49">
        <v>0.1075</v>
      </c>
      <c r="F106" s="51"/>
      <c r="G106" s="49">
        <f>E106-1.5%</f>
        <v>9.2499999999999999E-2</v>
      </c>
      <c r="H106" s="51"/>
      <c r="I106" s="139">
        <f>E106</f>
        <v>0.1075</v>
      </c>
      <c r="J106" s="139"/>
      <c r="K106" s="139">
        <f>I106-1.5%</f>
        <v>9.2499999999999999E-2</v>
      </c>
      <c r="L106" s="139"/>
      <c r="M106" s="75" t="s">
        <v>23</v>
      </c>
      <c r="N106" s="76" t="s">
        <v>88</v>
      </c>
      <c r="O106" s="76"/>
    </row>
    <row r="107" spans="2:15" ht="14.25" customHeight="1">
      <c r="B107" s="193"/>
      <c r="C107" s="54"/>
      <c r="D107" s="31" t="s">
        <v>7</v>
      </c>
      <c r="E107" s="49">
        <f>E106-0.5%</f>
        <v>0.10249999999999999</v>
      </c>
      <c r="F107" s="51"/>
      <c r="G107" s="49">
        <f t="shared" ref="G107:G111" si="30">E107-1.5%</f>
        <v>8.7499999999999994E-2</v>
      </c>
      <c r="H107" s="51"/>
      <c r="I107" s="139"/>
      <c r="J107" s="139"/>
      <c r="K107" s="139"/>
      <c r="L107" s="139"/>
      <c r="M107" s="75"/>
      <c r="N107" s="76"/>
      <c r="O107" s="76"/>
    </row>
    <row r="108" spans="2:15" ht="21.75" customHeight="1">
      <c r="B108" s="194" t="s">
        <v>66</v>
      </c>
      <c r="C108" s="53" t="s">
        <v>21</v>
      </c>
      <c r="D108" s="31" t="s">
        <v>87</v>
      </c>
      <c r="E108" s="49">
        <f>10.4%-0.15%</f>
        <v>0.10250000000000001</v>
      </c>
      <c r="F108" s="51"/>
      <c r="G108" s="49">
        <f t="shared" si="30"/>
        <v>8.7500000000000008E-2</v>
      </c>
      <c r="H108" s="51"/>
      <c r="I108" s="139">
        <f>I106</f>
        <v>0.1075</v>
      </c>
      <c r="J108" s="139"/>
      <c r="K108" s="139">
        <f>I108-1.5%</f>
        <v>9.2499999999999999E-2</v>
      </c>
      <c r="L108" s="139"/>
      <c r="M108" s="75"/>
      <c r="N108" s="76"/>
      <c r="O108" s="76"/>
    </row>
    <row r="109" spans="2:15" ht="27" customHeight="1">
      <c r="B109" s="191"/>
      <c r="C109" s="54"/>
      <c r="D109" s="31" t="s">
        <v>7</v>
      </c>
      <c r="E109" s="49">
        <f>E108-1%</f>
        <v>9.2500000000000013E-2</v>
      </c>
      <c r="F109" s="51"/>
      <c r="G109" s="49">
        <f t="shared" si="30"/>
        <v>7.7500000000000013E-2</v>
      </c>
      <c r="H109" s="51"/>
      <c r="I109" s="139"/>
      <c r="J109" s="139"/>
      <c r="K109" s="139"/>
      <c r="L109" s="139"/>
      <c r="M109" s="75"/>
      <c r="N109" s="76"/>
      <c r="O109" s="76"/>
    </row>
    <row r="110" spans="2:15" ht="20.25" customHeight="1">
      <c r="B110" s="194" t="s">
        <v>91</v>
      </c>
      <c r="C110" s="53" t="s">
        <v>21</v>
      </c>
      <c r="D110" s="31" t="s">
        <v>87</v>
      </c>
      <c r="E110" s="49">
        <f>9.4%-0.15%</f>
        <v>9.2499999999999999E-2</v>
      </c>
      <c r="F110" s="51"/>
      <c r="G110" s="49">
        <f t="shared" si="30"/>
        <v>7.7499999999999999E-2</v>
      </c>
      <c r="H110" s="51"/>
      <c r="I110" s="139"/>
      <c r="J110" s="139"/>
      <c r="K110" s="139"/>
      <c r="L110" s="139"/>
      <c r="M110" s="75"/>
      <c r="N110" s="76"/>
      <c r="O110" s="76"/>
    </row>
    <row r="111" spans="2:15" ht="20.25" customHeight="1">
      <c r="B111" s="191"/>
      <c r="C111" s="54"/>
      <c r="D111" s="31" t="s">
        <v>7</v>
      </c>
      <c r="E111" s="49">
        <f>E110-1%</f>
        <v>8.2500000000000004E-2</v>
      </c>
      <c r="F111" s="51"/>
      <c r="G111" s="49">
        <f t="shared" si="30"/>
        <v>6.7500000000000004E-2</v>
      </c>
      <c r="H111" s="51"/>
      <c r="I111" s="139"/>
      <c r="J111" s="139"/>
      <c r="K111" s="139"/>
      <c r="L111" s="139"/>
      <c r="M111" s="75"/>
      <c r="N111" s="76"/>
      <c r="O111" s="76"/>
    </row>
    <row r="112" spans="2:15" ht="20.25" customHeight="1">
      <c r="B112" s="53" t="s">
        <v>92</v>
      </c>
      <c r="C112" s="53" t="s">
        <v>21</v>
      </c>
      <c r="D112" s="31" t="s">
        <v>87</v>
      </c>
      <c r="E112" s="49">
        <f>10.63%-0.15%</f>
        <v>0.1048</v>
      </c>
      <c r="F112" s="51"/>
      <c r="G112" s="49">
        <f>E112-2%</f>
        <v>8.48E-2</v>
      </c>
      <c r="H112" s="51"/>
      <c r="I112" s="139">
        <f>I106</f>
        <v>0.1075</v>
      </c>
      <c r="J112" s="139"/>
      <c r="K112" s="139">
        <f>I112-1.5%</f>
        <v>9.2499999999999999E-2</v>
      </c>
      <c r="L112" s="139"/>
      <c r="M112" s="75"/>
      <c r="N112" s="76"/>
      <c r="O112" s="76"/>
    </row>
    <row r="113" spans="2:15" ht="19.5" customHeight="1">
      <c r="B113" s="54"/>
      <c r="C113" s="54"/>
      <c r="D113" s="31" t="s">
        <v>7</v>
      </c>
      <c r="E113" s="49">
        <f>E112-2%</f>
        <v>8.48E-2</v>
      </c>
      <c r="F113" s="51"/>
      <c r="G113" s="49">
        <f>E113-2%</f>
        <v>6.4799999999999996E-2</v>
      </c>
      <c r="H113" s="51"/>
      <c r="I113" s="139"/>
      <c r="J113" s="139"/>
      <c r="K113" s="139"/>
      <c r="L113" s="139"/>
      <c r="M113" s="75"/>
      <c r="N113" s="76"/>
      <c r="O113" s="76"/>
    </row>
    <row r="114" spans="2:15" ht="16.5" customHeight="1">
      <c r="B114" s="190" t="s">
        <v>95</v>
      </c>
      <c r="C114" s="53" t="s">
        <v>21</v>
      </c>
      <c r="D114" s="42" t="s">
        <v>87</v>
      </c>
      <c r="E114" s="49">
        <f>9.4%-0.15%</f>
        <v>9.2499999999999999E-2</v>
      </c>
      <c r="F114" s="51"/>
      <c r="G114" s="49">
        <f t="shared" ref="G114:G115" si="31">E114-1.5%</f>
        <v>7.7499999999999999E-2</v>
      </c>
      <c r="H114" s="51"/>
      <c r="I114" s="139">
        <f>I108</f>
        <v>0.1075</v>
      </c>
      <c r="J114" s="139"/>
      <c r="K114" s="139">
        <f>I114-1.5%</f>
        <v>9.2499999999999999E-2</v>
      </c>
      <c r="L114" s="139"/>
      <c r="M114" s="75"/>
      <c r="N114" s="76"/>
      <c r="O114" s="76"/>
    </row>
    <row r="115" spans="2:15" ht="16.5" customHeight="1">
      <c r="B115" s="191"/>
      <c r="C115" s="54"/>
      <c r="D115" s="42" t="s">
        <v>7</v>
      </c>
      <c r="E115" s="49">
        <f>E114-1%</f>
        <v>8.2500000000000004E-2</v>
      </c>
      <c r="F115" s="51"/>
      <c r="G115" s="49">
        <f t="shared" si="31"/>
        <v>6.7500000000000004E-2</v>
      </c>
      <c r="H115" s="51"/>
      <c r="I115" s="139"/>
      <c r="J115" s="139"/>
      <c r="K115" s="139"/>
      <c r="L115" s="139"/>
      <c r="M115" s="75"/>
      <c r="N115" s="76"/>
      <c r="O115" s="76"/>
    </row>
    <row r="116" spans="2:15" ht="15" customHeight="1">
      <c r="B116" s="53" t="s">
        <v>73</v>
      </c>
      <c r="C116" s="53" t="s">
        <v>21</v>
      </c>
      <c r="D116" s="179" t="s">
        <v>78</v>
      </c>
      <c r="E116" s="181">
        <f>8.8%-0.15%</f>
        <v>8.6500000000000007E-2</v>
      </c>
      <c r="F116" s="182"/>
      <c r="G116" s="182"/>
      <c r="H116" s="183"/>
      <c r="I116" s="181">
        <f>I106</f>
        <v>0.1075</v>
      </c>
      <c r="J116" s="182"/>
      <c r="K116" s="182"/>
      <c r="L116" s="183"/>
      <c r="M116" s="75"/>
      <c r="N116" s="76"/>
      <c r="O116" s="76"/>
    </row>
    <row r="117" spans="2:15" ht="10.5" customHeight="1">
      <c r="B117" s="54"/>
      <c r="C117" s="54"/>
      <c r="D117" s="180"/>
      <c r="E117" s="184"/>
      <c r="F117" s="185"/>
      <c r="G117" s="185"/>
      <c r="H117" s="186"/>
      <c r="I117" s="184"/>
      <c r="J117" s="185"/>
      <c r="K117" s="185"/>
      <c r="L117" s="186"/>
      <c r="M117" s="75"/>
      <c r="N117" s="76"/>
      <c r="O117" s="76"/>
    </row>
    <row r="118" spans="2:15" ht="18" customHeight="1">
      <c r="B118" s="53" t="s">
        <v>74</v>
      </c>
      <c r="C118" s="58" t="s">
        <v>21</v>
      </c>
      <c r="D118" s="52" t="s">
        <v>78</v>
      </c>
      <c r="E118" s="74" t="s">
        <v>79</v>
      </c>
      <c r="F118" s="74"/>
      <c r="G118" s="74"/>
      <c r="H118" s="74"/>
      <c r="I118" s="74"/>
      <c r="J118" s="74"/>
      <c r="K118" s="74"/>
      <c r="L118" s="74"/>
      <c r="M118" s="75"/>
      <c r="N118" s="76"/>
      <c r="O118" s="76"/>
    </row>
    <row r="119" spans="2:15" ht="21" customHeight="1">
      <c r="B119" s="54"/>
      <c r="C119" s="58"/>
      <c r="D119" s="52"/>
      <c r="E119" s="49">
        <v>8.8999999999999996E-2</v>
      </c>
      <c r="F119" s="50"/>
      <c r="G119" s="50"/>
      <c r="H119" s="50"/>
      <c r="I119" s="50"/>
      <c r="J119" s="50"/>
      <c r="K119" s="50"/>
      <c r="L119" s="51"/>
      <c r="M119" s="75"/>
      <c r="N119" s="76"/>
      <c r="O119" s="76"/>
    </row>
    <row r="120" spans="2:15" ht="27" customHeight="1">
      <c r="B120" s="44" t="s">
        <v>67</v>
      </c>
      <c r="C120" s="46" t="s">
        <v>100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8"/>
    </row>
    <row r="121" spans="2:15" ht="15" customHeight="1">
      <c r="B121" s="45"/>
      <c r="C121" s="46" t="s">
        <v>89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8"/>
    </row>
    <row r="122" spans="2:15" ht="15" customHeight="1">
      <c r="B122" s="45"/>
      <c r="C122" s="46" t="s">
        <v>90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8"/>
    </row>
    <row r="123" spans="2:15" ht="15" customHeight="1">
      <c r="B123" s="45"/>
      <c r="C123" s="46" t="s">
        <v>22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8"/>
    </row>
    <row r="124" spans="2:15" ht="15" customHeight="1">
      <c r="B124" s="45"/>
      <c r="C124" s="46" t="s">
        <v>77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8"/>
    </row>
    <row r="125" spans="2:15" ht="5.25" customHeight="1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2:15" ht="12.75" customHeight="1">
      <c r="B126" s="82" t="s">
        <v>72</v>
      </c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2:15" ht="14.25" customHeight="1">
      <c r="B127" s="61" t="s">
        <v>0</v>
      </c>
      <c r="C127" s="61" t="s">
        <v>1</v>
      </c>
      <c r="D127" s="62" t="s">
        <v>2</v>
      </c>
      <c r="E127" s="63" t="s">
        <v>26</v>
      </c>
      <c r="F127" s="64"/>
      <c r="G127" s="64"/>
      <c r="H127" s="65"/>
      <c r="I127" s="63" t="s">
        <v>27</v>
      </c>
      <c r="J127" s="64"/>
      <c r="K127" s="64"/>
      <c r="L127" s="65"/>
      <c r="M127" s="61" t="s">
        <v>3</v>
      </c>
      <c r="N127" s="61" t="s">
        <v>4</v>
      </c>
      <c r="O127" s="61"/>
    </row>
    <row r="128" spans="2:15" ht="28.5" customHeight="1">
      <c r="B128" s="61"/>
      <c r="C128" s="61"/>
      <c r="D128" s="62"/>
      <c r="E128" s="81" t="s">
        <v>29</v>
      </c>
      <c r="F128" s="65"/>
      <c r="G128" s="81" t="s">
        <v>30</v>
      </c>
      <c r="H128" s="65"/>
      <c r="I128" s="81" t="s">
        <v>29</v>
      </c>
      <c r="J128" s="65"/>
      <c r="K128" s="81" t="s">
        <v>30</v>
      </c>
      <c r="L128" s="65"/>
      <c r="M128" s="61"/>
      <c r="N128" s="61"/>
      <c r="O128" s="61"/>
    </row>
    <row r="129" spans="2:15" ht="55.5" customHeight="1">
      <c r="B129" s="32" t="s">
        <v>75</v>
      </c>
      <c r="C129" s="33" t="s">
        <v>21</v>
      </c>
      <c r="D129" s="34" t="s">
        <v>71</v>
      </c>
      <c r="E129" s="60">
        <v>0.189</v>
      </c>
      <c r="F129" s="60"/>
      <c r="G129" s="60">
        <f>E129-1.5%</f>
        <v>0.17399999999999999</v>
      </c>
      <c r="H129" s="60"/>
      <c r="I129" s="66" t="s">
        <v>8</v>
      </c>
      <c r="J129" s="67"/>
      <c r="K129" s="67"/>
      <c r="L129" s="68"/>
      <c r="M129" s="69" t="s">
        <v>37</v>
      </c>
      <c r="N129" s="59">
        <v>4900000</v>
      </c>
      <c r="O129" s="59"/>
    </row>
    <row r="130" spans="2:15" ht="42.75" customHeight="1">
      <c r="B130" s="32" t="s">
        <v>76</v>
      </c>
      <c r="C130" s="33" t="s">
        <v>21</v>
      </c>
      <c r="D130" s="34" t="s">
        <v>71</v>
      </c>
      <c r="E130" s="60">
        <f>E129+3%</f>
        <v>0.219</v>
      </c>
      <c r="F130" s="60"/>
      <c r="G130" s="60">
        <f t="shared" ref="G130" si="32">E130-1.5%</f>
        <v>0.20400000000000001</v>
      </c>
      <c r="H130" s="60"/>
      <c r="I130" s="60">
        <f>E130+3%</f>
        <v>0.249</v>
      </c>
      <c r="J130" s="60"/>
      <c r="K130" s="60">
        <f>G130+3%</f>
        <v>0.23400000000000001</v>
      </c>
      <c r="L130" s="60"/>
      <c r="M130" s="69"/>
      <c r="N130" s="59"/>
      <c r="O130" s="59"/>
    </row>
    <row r="131" spans="2:15" ht="6.75" customHeight="1"/>
  </sheetData>
  <mergeCells count="438"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  <mergeCell ref="M95:M98"/>
    <mergeCell ref="N95:O100"/>
    <mergeCell ref="E96:F96"/>
    <mergeCell ref="G96:H96"/>
    <mergeCell ref="I96:J96"/>
    <mergeCell ref="K96:L96"/>
    <mergeCell ref="B99:B100"/>
    <mergeCell ref="E99:F99"/>
    <mergeCell ref="G99:H99"/>
    <mergeCell ref="I99:J99"/>
    <mergeCell ref="M99:M100"/>
    <mergeCell ref="I97:J97"/>
    <mergeCell ref="K97:L97"/>
    <mergeCell ref="E98:F98"/>
    <mergeCell ref="G98:H98"/>
    <mergeCell ref="I98:J98"/>
    <mergeCell ref="K98:L98"/>
    <mergeCell ref="K95:L95"/>
    <mergeCell ref="B95:B96"/>
    <mergeCell ref="E95:F95"/>
    <mergeCell ref="G95:H95"/>
    <mergeCell ref="I95:J95"/>
    <mergeCell ref="B97:B98"/>
    <mergeCell ref="E97:F97"/>
    <mergeCell ref="N21:O26"/>
    <mergeCell ref="N27:O29"/>
    <mergeCell ref="B112:B113"/>
    <mergeCell ref="C112:C113"/>
    <mergeCell ref="E112:F112"/>
    <mergeCell ref="G112:H112"/>
    <mergeCell ref="I112:J113"/>
    <mergeCell ref="K112:L113"/>
    <mergeCell ref="E113:F113"/>
    <mergeCell ref="G113:H113"/>
    <mergeCell ref="G109:H109"/>
    <mergeCell ref="B110:B111"/>
    <mergeCell ref="C110:C111"/>
    <mergeCell ref="E110:F110"/>
    <mergeCell ref="G110:H110"/>
    <mergeCell ref="E111:F111"/>
    <mergeCell ref="G111:H111"/>
    <mergeCell ref="B103:O103"/>
    <mergeCell ref="B104:B105"/>
    <mergeCell ref="K108:L111"/>
    <mergeCell ref="E109:F109"/>
    <mergeCell ref="N101:O102"/>
    <mergeCell ref="E102:F102"/>
    <mergeCell ref="B47:B48"/>
    <mergeCell ref="B114:B115"/>
    <mergeCell ref="C114:C115"/>
    <mergeCell ref="G115:H115"/>
    <mergeCell ref="I114:J115"/>
    <mergeCell ref="K114:L115"/>
    <mergeCell ref="B106:B107"/>
    <mergeCell ref="C106:C107"/>
    <mergeCell ref="E107:F107"/>
    <mergeCell ref="G107:H107"/>
    <mergeCell ref="B108:B109"/>
    <mergeCell ref="C108:C109"/>
    <mergeCell ref="E108:F108"/>
    <mergeCell ref="E114:F114"/>
    <mergeCell ref="G114:H114"/>
    <mergeCell ref="E115:F115"/>
    <mergeCell ref="E106:F106"/>
    <mergeCell ref="G106:H106"/>
    <mergeCell ref="I106:J107"/>
    <mergeCell ref="K106:L107"/>
    <mergeCell ref="I105:J105"/>
    <mergeCell ref="B101:B102"/>
    <mergeCell ref="E101:F101"/>
    <mergeCell ref="G101:H101"/>
    <mergeCell ref="I101:J101"/>
    <mergeCell ref="K101:L101"/>
    <mergeCell ref="M101:M102"/>
    <mergeCell ref="G102:H102"/>
    <mergeCell ref="I102:J102"/>
    <mergeCell ref="K102:L102"/>
    <mergeCell ref="K105:L105"/>
    <mergeCell ref="M104:M105"/>
    <mergeCell ref="M93:M94"/>
    <mergeCell ref="N93:O94"/>
    <mergeCell ref="E94:F94"/>
    <mergeCell ref="G94:H94"/>
    <mergeCell ref="I94:J94"/>
    <mergeCell ref="K94:L94"/>
    <mergeCell ref="C104:C105"/>
    <mergeCell ref="C116:C117"/>
    <mergeCell ref="D104:D105"/>
    <mergeCell ref="E104:H104"/>
    <mergeCell ref="I104:L104"/>
    <mergeCell ref="D116:D117"/>
    <mergeCell ref="I116:L117"/>
    <mergeCell ref="E116:H117"/>
    <mergeCell ref="K99:L99"/>
    <mergeCell ref="E100:F100"/>
    <mergeCell ref="G100:H100"/>
    <mergeCell ref="I100:J100"/>
    <mergeCell ref="K100:L100"/>
    <mergeCell ref="G108:H108"/>
    <mergeCell ref="I108:J111"/>
    <mergeCell ref="N104:O105"/>
    <mergeCell ref="E105:F105"/>
    <mergeCell ref="G105:H105"/>
    <mergeCell ref="B69:B71"/>
    <mergeCell ref="C69:C71"/>
    <mergeCell ref="M69:M71"/>
    <mergeCell ref="N69:O71"/>
    <mergeCell ref="B83:B91"/>
    <mergeCell ref="C83:C91"/>
    <mergeCell ref="E83:F83"/>
    <mergeCell ref="G83:H83"/>
    <mergeCell ref="I83:J83"/>
    <mergeCell ref="K83:L83"/>
    <mergeCell ref="N83:O91"/>
    <mergeCell ref="E84:F84"/>
    <mergeCell ref="G84:H84"/>
    <mergeCell ref="I84:J84"/>
    <mergeCell ref="K84:L84"/>
    <mergeCell ref="M84:M85"/>
    <mergeCell ref="E85:F85"/>
    <mergeCell ref="G85:H85"/>
    <mergeCell ref="I85:J85"/>
    <mergeCell ref="K85:L85"/>
    <mergeCell ref="E86:F86"/>
    <mergeCell ref="G86:H86"/>
    <mergeCell ref="I86:J86"/>
    <mergeCell ref="K86:L86"/>
    <mergeCell ref="B72:B74"/>
    <mergeCell ref="C72:C74"/>
    <mergeCell ref="M72:M74"/>
    <mergeCell ref="N72:O74"/>
    <mergeCell ref="B80:O80"/>
    <mergeCell ref="B81:B82"/>
    <mergeCell ref="C81:C82"/>
    <mergeCell ref="D81:D82"/>
    <mergeCell ref="E81:H81"/>
    <mergeCell ref="I81:L81"/>
    <mergeCell ref="M81:M82"/>
    <mergeCell ref="N81:O82"/>
    <mergeCell ref="E82:F82"/>
    <mergeCell ref="G82:H82"/>
    <mergeCell ref="I82:J82"/>
    <mergeCell ref="K82:L82"/>
    <mergeCell ref="N75:O77"/>
    <mergeCell ref="E75:F77"/>
    <mergeCell ref="B75:B79"/>
    <mergeCell ref="C78:O78"/>
    <mergeCell ref="C79:O79"/>
    <mergeCell ref="C75:C77"/>
    <mergeCell ref="M75:M77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N38:O40"/>
    <mergeCell ref="D53:D54"/>
    <mergeCell ref="E53:F53"/>
    <mergeCell ref="G53:H53"/>
    <mergeCell ref="I53:J53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E42:H42"/>
    <mergeCell ref="I42:L42"/>
    <mergeCell ref="N42:O42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E128:F128"/>
    <mergeCell ref="G128:H128"/>
    <mergeCell ref="I128:J128"/>
    <mergeCell ref="K128:L128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B126:O126"/>
    <mergeCell ref="C55:O55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E118:L118"/>
    <mergeCell ref="M106:M119"/>
    <mergeCell ref="N106:O119"/>
    <mergeCell ref="G51:H51"/>
    <mergeCell ref="I51:J51"/>
    <mergeCell ref="G54:H54"/>
    <mergeCell ref="K51:L51"/>
    <mergeCell ref="C52:L52"/>
    <mergeCell ref="K53:L53"/>
    <mergeCell ref="E54:F54"/>
    <mergeCell ref="G97:H97"/>
    <mergeCell ref="I88:J88"/>
    <mergeCell ref="K88:L88"/>
    <mergeCell ref="M88:M89"/>
    <mergeCell ref="E89:F89"/>
    <mergeCell ref="G89:H89"/>
    <mergeCell ref="I89:J89"/>
    <mergeCell ref="K89:L89"/>
    <mergeCell ref="N129:O130"/>
    <mergeCell ref="I130:J130"/>
    <mergeCell ref="K130:L130"/>
    <mergeCell ref="E130:F130"/>
    <mergeCell ref="G130:H130"/>
    <mergeCell ref="N127:O128"/>
    <mergeCell ref="B127:B128"/>
    <mergeCell ref="C127:C128"/>
    <mergeCell ref="D127:D128"/>
    <mergeCell ref="E127:H127"/>
    <mergeCell ref="I127:L127"/>
    <mergeCell ref="M127:M128"/>
    <mergeCell ref="I129:L129"/>
    <mergeCell ref="E129:F129"/>
    <mergeCell ref="G129:H129"/>
    <mergeCell ref="M129:M130"/>
    <mergeCell ref="M86:M87"/>
    <mergeCell ref="E87:F87"/>
    <mergeCell ref="G87:H87"/>
    <mergeCell ref="I87:J87"/>
    <mergeCell ref="K87:L87"/>
    <mergeCell ref="E88:F88"/>
    <mergeCell ref="G88:H88"/>
    <mergeCell ref="B118:B119"/>
    <mergeCell ref="C118:C119"/>
    <mergeCell ref="E90:F90"/>
    <mergeCell ref="G90:H90"/>
    <mergeCell ref="I90:J90"/>
    <mergeCell ref="K90:L90"/>
    <mergeCell ref="M90:M91"/>
    <mergeCell ref="E91:F91"/>
    <mergeCell ref="G91:H91"/>
    <mergeCell ref="I91:J91"/>
    <mergeCell ref="K91:L91"/>
    <mergeCell ref="B92:O92"/>
    <mergeCell ref="B93:B94"/>
    <mergeCell ref="C93:C94"/>
    <mergeCell ref="D93:D94"/>
    <mergeCell ref="E93:H93"/>
    <mergeCell ref="I93:L93"/>
    <mergeCell ref="B120:B124"/>
    <mergeCell ref="C120:O120"/>
    <mergeCell ref="C121:O121"/>
    <mergeCell ref="C122:O122"/>
    <mergeCell ref="C123:O123"/>
    <mergeCell ref="C124:O124"/>
    <mergeCell ref="E119:L119"/>
    <mergeCell ref="D118:D119"/>
    <mergeCell ref="B116:B117"/>
  </mergeCells>
  <pageMargins left="0.51181102362204722" right="0.51181102362204722" top="0.15748031496062992" bottom="0.15748031496062992" header="0.31496062992125984" footer="0.31496062992125984"/>
  <pageSetup paperSize="9" scale="61" fitToHeight="0" orientation="portrait" r:id="rId1"/>
  <rowBreaks count="1" manualBreakCount="1">
    <brk id="7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2017-07-05T14:37:25Z</dcterms:modified>
</cp:coreProperties>
</file>