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4620" yWindow="480" windowWidth="17445" windowHeight="7230" tabRatio="707"/>
  </bookViews>
  <sheets>
    <sheet name="2. Тарифы" sheetId="2" r:id="rId1"/>
  </sheets>
  <externalReferences>
    <externalReference r:id="rId2"/>
  </externalReferences>
  <definedNames>
    <definedName name="_xlnm.Print_Area" localSheetId="0">'2. Тарифы'!$A$1:$P$127</definedName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Тарифы'!$E$29*2/3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I126" i="2" l="1"/>
  <c r="G126" i="2"/>
  <c r="K126" i="2" s="1"/>
  <c r="E126" i="2"/>
  <c r="G125" i="2"/>
  <c r="E111" i="2"/>
  <c r="E109" i="2"/>
  <c r="G109" i="2" s="1"/>
  <c r="E107" i="2"/>
  <c r="G107" i="2" s="1"/>
  <c r="E105" i="2"/>
  <c r="G105" i="2" s="1"/>
  <c r="I103" i="2"/>
  <c r="K103" i="2" s="1"/>
  <c r="E103" i="2"/>
  <c r="G103" i="2" s="1"/>
  <c r="E102" i="2"/>
  <c r="G102" i="2" s="1"/>
  <c r="I101" i="2"/>
  <c r="I111" i="2" s="1"/>
  <c r="G101" i="2"/>
  <c r="E96" i="2"/>
  <c r="G96" i="2" s="1"/>
  <c r="E94" i="2"/>
  <c r="E92" i="2"/>
  <c r="G92" i="2" s="1"/>
  <c r="E91" i="2"/>
  <c r="E95" i="2" s="1"/>
  <c r="K90" i="2"/>
  <c r="K94" i="2" s="1"/>
  <c r="I90" i="2"/>
  <c r="I94" i="2" s="1"/>
  <c r="G90" i="2"/>
  <c r="G94" i="2" s="1"/>
  <c r="K86" i="2"/>
  <c r="I86" i="2"/>
  <c r="G86" i="2"/>
  <c r="I85" i="2"/>
  <c r="G85" i="2"/>
  <c r="K85" i="2" s="1"/>
  <c r="I84" i="2"/>
  <c r="G84" i="2"/>
  <c r="K84" i="2" s="1"/>
  <c r="K83" i="2"/>
  <c r="I83" i="2"/>
  <c r="G83" i="2"/>
  <c r="K82" i="2"/>
  <c r="I82" i="2"/>
  <c r="G82" i="2"/>
  <c r="I81" i="2"/>
  <c r="G81" i="2"/>
  <c r="K81" i="2" s="1"/>
  <c r="I80" i="2"/>
  <c r="G80" i="2"/>
  <c r="K80" i="2" s="1"/>
  <c r="K79" i="2"/>
  <c r="I79" i="2"/>
  <c r="G79" i="2"/>
  <c r="K78" i="2"/>
  <c r="I78" i="2"/>
  <c r="G78" i="2"/>
  <c r="G74" i="2"/>
  <c r="H74" i="2" s="1"/>
  <c r="F74" i="2"/>
  <c r="I73" i="2"/>
  <c r="J73" i="2" s="1"/>
  <c r="G73" i="2"/>
  <c r="H73" i="2" s="1"/>
  <c r="F73" i="2"/>
  <c r="I72" i="2"/>
  <c r="J72" i="2" s="1"/>
  <c r="H72" i="2"/>
  <c r="F72" i="2"/>
  <c r="G71" i="2"/>
  <c r="H71" i="2" s="1"/>
  <c r="F71" i="2"/>
  <c r="I70" i="2"/>
  <c r="J70" i="2" s="1"/>
  <c r="G70" i="2"/>
  <c r="H70" i="2" s="1"/>
  <c r="F70" i="2"/>
  <c r="I69" i="2"/>
  <c r="K69" i="2" s="1"/>
  <c r="L69" i="2" s="1"/>
  <c r="H69" i="2"/>
  <c r="F69" i="2"/>
  <c r="L64" i="2"/>
  <c r="K64" i="2"/>
  <c r="I64" i="2"/>
  <c r="L63" i="2"/>
  <c r="K63" i="2"/>
  <c r="I63" i="2"/>
  <c r="L62" i="2"/>
  <c r="K62" i="2"/>
  <c r="I62" i="2"/>
  <c r="I53" i="2"/>
  <c r="E53" i="2"/>
  <c r="G53" i="2" s="1"/>
  <c r="K53" i="2" s="1"/>
  <c r="I51" i="2"/>
  <c r="K51" i="2" s="1"/>
  <c r="E51" i="2"/>
  <c r="G51" i="2" s="1"/>
  <c r="I50" i="2"/>
  <c r="K50" i="2" s="1"/>
  <c r="G50" i="2"/>
  <c r="I44" i="2"/>
  <c r="I43" i="2"/>
  <c r="K40" i="2"/>
  <c r="I40" i="2"/>
  <c r="G40" i="2"/>
  <c r="K39" i="2"/>
  <c r="I39" i="2"/>
  <c r="G39" i="2"/>
  <c r="I38" i="2"/>
  <c r="G38" i="2"/>
  <c r="K38" i="2" s="1"/>
  <c r="E33" i="2"/>
  <c r="I33" i="2" s="1"/>
  <c r="K33" i="2" s="1"/>
  <c r="E32" i="2"/>
  <c r="G32" i="2" s="1"/>
  <c r="I31" i="2"/>
  <c r="K31" i="2" s="1"/>
  <c r="G31" i="2"/>
  <c r="K30" i="2"/>
  <c r="I30" i="2"/>
  <c r="G30" i="2"/>
  <c r="G29" i="2"/>
  <c r="G28" i="2"/>
  <c r="G27" i="2"/>
  <c r="E24" i="2"/>
  <c r="G24" i="2" s="1"/>
  <c r="E22" i="2"/>
  <c r="E25" i="2" s="1"/>
  <c r="G25" i="2" s="1"/>
  <c r="G21" i="2"/>
  <c r="E21" i="2"/>
  <c r="I15" i="2"/>
  <c r="K15" i="2" s="1"/>
  <c r="G15" i="2"/>
  <c r="E15" i="2"/>
  <c r="E18" i="2" s="1"/>
  <c r="E12" i="2"/>
  <c r="G12" i="2" s="1"/>
  <c r="E10" i="2"/>
  <c r="E16" i="2" s="1"/>
  <c r="G9" i="2"/>
  <c r="I16" i="2" l="1"/>
  <c r="K16" i="2" s="1"/>
  <c r="G16" i="2"/>
  <c r="E19" i="2"/>
  <c r="I18" i="2"/>
  <c r="K18" i="2" s="1"/>
  <c r="G18" i="2"/>
  <c r="E36" i="2"/>
  <c r="G10" i="2"/>
  <c r="G22" i="2"/>
  <c r="I32" i="2"/>
  <c r="K32" i="2" s="1"/>
  <c r="E54" i="2"/>
  <c r="J69" i="2"/>
  <c r="K70" i="2"/>
  <c r="L70" i="2" s="1"/>
  <c r="K73" i="2"/>
  <c r="L73" i="2" s="1"/>
  <c r="G91" i="2"/>
  <c r="E104" i="2"/>
  <c r="G104" i="2" s="1"/>
  <c r="E106" i="2"/>
  <c r="G106" i="2" s="1"/>
  <c r="I107" i="2"/>
  <c r="K107" i="2" s="1"/>
  <c r="E110" i="2"/>
  <c r="G110" i="2" s="1"/>
  <c r="E11" i="2"/>
  <c r="E13" i="2"/>
  <c r="G13" i="2" s="1"/>
  <c r="E23" i="2"/>
  <c r="I71" i="2"/>
  <c r="K72" i="2"/>
  <c r="L72" i="2" s="1"/>
  <c r="I74" i="2"/>
  <c r="I91" i="2"/>
  <c r="I95" i="2" s="1"/>
  <c r="I92" i="2"/>
  <c r="K92" i="2" s="1"/>
  <c r="I96" i="2"/>
  <c r="K96" i="2" s="1"/>
  <c r="K101" i="2"/>
  <c r="E35" i="2"/>
  <c r="E108" i="2"/>
  <c r="G108" i="2" s="1"/>
  <c r="I109" i="2"/>
  <c r="K109" i="2" s="1"/>
  <c r="E93" i="2"/>
  <c r="E97" i="2"/>
  <c r="G33" i="2"/>
  <c r="I19" i="2" l="1"/>
  <c r="K19" i="2" s="1"/>
  <c r="G19" i="2"/>
  <c r="I93" i="2"/>
  <c r="K93" i="2" s="1"/>
  <c r="G93" i="2"/>
  <c r="K74" i="2"/>
  <c r="L74" i="2" s="1"/>
  <c r="J74" i="2"/>
  <c r="E14" i="2"/>
  <c r="G14" i="2" s="1"/>
  <c r="E34" i="2"/>
  <c r="E17" i="2"/>
  <c r="G11" i="2"/>
  <c r="K71" i="2"/>
  <c r="L71" i="2" s="1"/>
  <c r="J71" i="2"/>
  <c r="K91" i="2"/>
  <c r="K95" i="2" s="1"/>
  <c r="G95" i="2"/>
  <c r="I54" i="2"/>
  <c r="G54" i="2"/>
  <c r="K54" i="2" s="1"/>
  <c r="G36" i="2"/>
  <c r="I36" i="2"/>
  <c r="K36" i="2" s="1"/>
  <c r="G97" i="2"/>
  <c r="I97" i="2"/>
  <c r="K97" i="2" s="1"/>
  <c r="I35" i="2"/>
  <c r="K35" i="2" s="1"/>
  <c r="G35" i="2"/>
  <c r="E26" i="2"/>
  <c r="G26" i="2" s="1"/>
  <c r="G23" i="2"/>
  <c r="E37" i="2" l="1"/>
  <c r="I34" i="2"/>
  <c r="K34" i="2" s="1"/>
  <c r="G34" i="2"/>
  <c r="E20" i="2"/>
  <c r="I17" i="2"/>
  <c r="K17" i="2" s="1"/>
  <c r="G17" i="2"/>
  <c r="I20" i="2" l="1"/>
  <c r="K20" i="2" s="1"/>
  <c r="G20" i="2"/>
  <c r="G37" i="2"/>
  <c r="I37" i="2"/>
  <c r="K37" i="2" s="1"/>
</calcChain>
</file>

<file path=xl/sharedStrings.xml><?xml version="1.0" encoding="utf-8"?>
<sst xmlns="http://schemas.openxmlformats.org/spreadsheetml/2006/main" count="304" uniqueCount="100">
  <si>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</si>
  <si>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</si>
  <si>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</si>
  <si>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</si>
  <si>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</si>
  <si>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</si>
  <si>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</si>
  <si>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</si>
  <si>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</si>
  <si>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</si>
  <si>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</si>
  <si>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</si>
  <si>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</si>
  <si>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</si>
  <si>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</si>
  <si>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</si>
  <si>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</si>
  <si>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</si>
  <si>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</si>
  <si>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</si>
  <si>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</si>
  <si>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</si>
  <si>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Российской Федерации.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</si>
  <si>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</si>
  <si>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</si>
  <si>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</si>
  <si>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без ФЗ</t>
  </si>
  <si>
    <t>с КАСКО</t>
  </si>
  <si>
    <t>без КАСКО</t>
  </si>
  <si>
    <t>2 документа / Полный</t>
  </si>
  <si>
    <t>без ФЗ или 
с ФЗ (3,48%)</t>
  </si>
  <si>
    <t>с ФЗ 
(3,036% и 4,1%)</t>
  </si>
  <si>
    <t>Паспорт РФ / Полный</t>
  </si>
  <si>
    <t>20 - 39,99</t>
  </si>
  <si>
    <t>0- 19,99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</si>
  <si>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</si>
  <si>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</si>
  <si>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</si>
  <si>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</si>
  <si>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</si>
  <si>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</si>
  <si>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t>легковые транспортные средства</t>
  </si>
  <si>
    <t>коммерческие транспортные средства</t>
  </si>
  <si>
    <r>
      <rPr>
        <sz val="10"/>
        <rFont val="Microsoft Sans Serif"/>
        <family val="2"/>
        <charset val="204"/>
      </rPr>
      <t xml:space="preserve">Описание программы кредитования </t>
    </r>
    <r>
      <rPr>
        <b/>
        <sz val="10"/>
        <rFont val="Microsoft Sans Serif"/>
        <family val="2"/>
        <charset val="204"/>
      </rPr>
      <t>Авто 2000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</si>
  <si>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</si>
  <si>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</si>
  <si>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t>с ФЗ (3,036% и 4,1%)</t>
  </si>
  <si>
    <t>с ФЗ (3,48%)</t>
  </si>
  <si>
    <r>
      <t>Программа кредитования "</t>
    </r>
    <r>
      <rPr>
        <b/>
        <sz val="10"/>
        <rFont val="Microsoft Sans Serif"/>
        <family val="2"/>
        <charset val="204"/>
      </rPr>
      <t>ПРОМО с пробегом</t>
    </r>
    <r>
      <rPr>
        <sz val="10"/>
        <rFont val="Microsoft Sans Serif"/>
        <family val="2"/>
        <charset val="204"/>
      </rPr>
      <t>" для подержанные а/м иностранных и отечественных марок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</si>
  <si>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</si>
  <si>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</si>
  <si>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</si>
  <si>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</si>
  <si>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</si>
  <si>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без ФЗ или с ФЗ (3,036% и 4,1%)</t>
  </si>
  <si>
    <r>
      <rPr>
        <b/>
        <sz val="10"/>
        <rFont val="Microsoft Sans Serif"/>
        <family val="2"/>
        <charset val="204"/>
      </rPr>
      <t xml:space="preserve">"Lifan Direct "
</t>
    </r>
    <r>
      <rPr>
        <sz val="10"/>
        <rFont val="Microsoft Sans Serif"/>
        <family val="2"/>
        <charset val="204"/>
      </rPr>
      <t xml:space="preserve"> (новый автомобиль марки Lifan субсидируемый автопроизводителем)</t>
    </r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</si>
  <si>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</si>
  <si>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</si>
  <si>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</si>
  <si>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</si>
  <si>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</si>
  <si>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без ФЗ или 
с ФЗ (3,036% и 3,48%)</t>
  </si>
  <si>
    <t>с ФЗ (4,1%)</t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</si>
  <si>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XV)</t>
    </r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</si>
  <si>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</si>
  <si>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</si>
  <si>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</si>
  <si>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</si>
  <si>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</si>
  <si>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</si>
  <si>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</si>
  <si>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</si>
  <si>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</si>
  <si>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</si>
  <si>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</si>
  <si>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</si>
  <si>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</si>
  <si>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</si>
  <si>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</si>
  <si>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</si>
  <si>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</si>
  <si>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</si>
  <si>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</si>
  <si>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t>от 30*</t>
  </si>
  <si>
    <r>
      <t xml:space="preserve"> - Кредит на покупку подержанного автомобиля, категории В (разрешенная максимальная масса не более 3.5 тонн)
- Возраст автомобиля (с даты выпуска) </t>
    </r>
    <r>
      <rPr>
        <b/>
        <sz val="10"/>
        <rFont val="Microsoft Sans Serif"/>
        <family val="2"/>
        <charset val="204"/>
      </rPr>
      <t>на момент окончания срока кредита не должен превышать 15 полных лет</t>
    </r>
    <r>
      <rPr>
        <sz val="10"/>
        <rFont val="Microsoft Sans Serif"/>
        <family val="2"/>
        <charset val="204"/>
      </rPr>
      <t xml:space="preserve"> для автомобилей иностранного производства;
 - Минимальная сумма кредита: 100.000 рублей;
 - Минимальная стоимость транспортного средства: </t>
    </r>
    <r>
      <rPr>
        <b/>
        <sz val="10"/>
        <rFont val="Microsoft Sans Serif"/>
        <family val="2"/>
        <charset val="204"/>
      </rPr>
      <t>430.000 рублей*</t>
    </r>
    <r>
      <rPr>
        <sz val="10"/>
        <rFont val="Microsoft Sans Serif"/>
        <family val="2"/>
        <charset val="204"/>
      </rPr>
      <t xml:space="preserve">
</t>
    </r>
  </si>
  <si>
    <t xml:space="preserve">*Действует для  Западно-Сибирской, Восточно-Сибирской и Дальневосточной дирекции:
- минимальный первоначальный взнос - 0%;
- минимальная стоимость транспортного средства - 100 000 рублей </t>
  </si>
  <si>
    <r>
      <t>Новые а/м иностранных марок
"</t>
    </r>
    <r>
      <rPr>
        <b/>
        <sz val="10"/>
        <color rgb="FF0000FF"/>
        <rFont val="Microsoft Sans Serif"/>
        <family val="2"/>
        <charset val="204"/>
      </rPr>
      <t>АвтоЗаМиллион</t>
    </r>
    <r>
      <rPr>
        <sz val="10"/>
        <color rgb="FF0000FF"/>
        <rFont val="Microsoft Sans Serif"/>
        <family val="2"/>
        <charset val="204"/>
      </rPr>
      <t>" 
(Минимальная стоимость а/м 
1 700 000 рублей)</t>
    </r>
  </si>
  <si>
    <t xml:space="preserve">* В случае не предоставления справки 2-НДФЛ (с указанием среднего дохода за последние 6 месяцев, соответствующего указанному в Анкете ежемесячному доходу) в течение 10 дней с момента оформления кредита или не подключения к Программе добровольной финансовой и страховой защиты (страховой тариф 3.036% и 4,1%) заемщиков в дату оформления кредита, Банк увеличивает процентную ставку на 1,5% годовых. 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</si>
  <si>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</si>
  <si>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Авто 2000</t>
    </r>
    <r>
      <rPr>
        <sz val="10"/>
        <rFont val="Microsoft Sans Serif"/>
        <family val="2"/>
        <charset val="204"/>
      </rPr>
      <t>" для подержанных а/м иностранных марок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</si>
  <si>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</si>
  <si>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</si>
  <si>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</si>
  <si>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</si>
  <si>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</si>
  <si>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t xml:space="preserve">Ключевая ставка Банка России: </t>
    </r>
    <r>
      <rPr>
        <b/>
        <sz val="11"/>
        <rFont val="Calibri"/>
        <family val="2"/>
        <charset val="204"/>
        <scheme val="minor"/>
      </rPr>
      <t>9,25%</t>
    </r>
    <r>
      <rPr>
        <sz val="11"/>
        <rFont val="Calibri"/>
        <family val="2"/>
        <scheme val="minor"/>
      </rPr>
      <t xml:space="preserve"> на 02.05.2017</t>
    </r>
  </si>
  <si>
    <r>
      <t xml:space="preserve">"Кредит для сотрудников ММК"
</t>
    </r>
    <r>
      <rPr>
        <sz val="10"/>
        <color rgb="FF0000FF"/>
        <rFont val="Microsoft Sans Serif"/>
        <family val="2"/>
        <charset val="204"/>
      </rPr>
      <t>новый автомобиль</t>
    </r>
    <r>
      <rPr>
        <b/>
        <sz val="10"/>
        <color rgb="FF0000FF"/>
        <rFont val="Microsoft Sans Serif"/>
        <family val="2"/>
        <charset val="204"/>
      </rPr>
      <t xml:space="preserve"> Lada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</si>
  <si>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Vesta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XRAY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</si>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</sst>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sz val="11"/>
      <name val="Calibri"/>
      <family val="2"/>
      <scheme val="minor"/>
    </font>
    <font>
      <b/>
      <sz val="10"/>
      <color rgb="FF0000FF"/>
      <name val="Microsoft Sans Serif"/>
      <family val="2"/>
      <charset val="204"/>
    </font>
    <font>
      <u/>
      <sz val="10"/>
      <name val="PragmaticaCTT"/>
      <charset val="204"/>
    </font>
    <font>
      <b/>
      <sz val="1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46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9" fontId="1" fillId="0" borderId="0" applyFont="0" applyFill="0" applyBorder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7" fillId="0" borderId="0"/>
  </cellStyleXfs>
  <cellXfs count="220">
    <xf numFmtId="0" fontId="0" fillId="0" borderId="0" xfId="0"/>
    <xf numFmtId="0" fontId="4" fillId="0" borderId="0" xfId="0" applyFont="1"/>
    <xf numFmtId="0" fontId="4" fillId="0" borderId="0" xfId="0" applyFont="1" applyBorder="1" applyAlignment="1"/>
    <xf numFmtId="0" fontId="4" fillId="0" borderId="3" xfId="0" applyFont="1" applyFill="1" applyBorder="1"/>
    <xf numFmtId="0" fontId="9" fillId="0" borderId="0" xfId="2" applyFont="1" applyFill="1" applyAlignment="1">
      <alignment horizontal="right"/>
    </xf>
    <xf numFmtId="0" fontId="10" fillId="0" borderId="0" xfId="2" applyFont="1" applyFill="1" applyAlignment="1">
      <alignment horizontal="right"/>
    </xf>
    <xf numFmtId="0" fontId="4" fillId="4" borderId="3" xfId="0" applyFont="1" applyFill="1" applyBorder="1"/>
    <xf numFmtId="0" fontId="4" fillId="0" borderId="0" xfId="2" applyFont="1"/>
    <xf numFmtId="0" fontId="31" fillId="0" borderId="0" xfId="2" applyFont="1"/>
    <xf numFmtId="0" fontId="4" fillId="4" borderId="3" xfId="2" applyFont="1" applyFill="1" applyBorder="1"/>
    <xf numFmtId="0" fontId="4" fillId="0" borderId="3" xfId="2" applyFont="1" applyFill="1" applyBorder="1"/>
    <xf numFmtId="0" fontId="4" fillId="4" borderId="3" xfId="2" applyFont="1" applyFill="1" applyBorder="1" applyAlignment="1">
      <alignment horizontal="center" vertical="center" wrapText="1"/>
    </xf>
    <xf numFmtId="0" fontId="31" fillId="0" borderId="0" xfId="2" applyFont="1" applyBorder="1"/>
    <xf numFmtId="0" fontId="4" fillId="0" borderId="7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top" wrapText="1"/>
    </xf>
    <xf numFmtId="0" fontId="33" fillId="3" borderId="3" xfId="2" applyFont="1" applyFill="1" applyBorder="1" applyAlignment="1">
      <alignment horizontal="center" vertical="center" wrapText="1"/>
    </xf>
    <xf numFmtId="10" fontId="4" fillId="0" borderId="3" xfId="972" applyNumberFormat="1" applyFont="1" applyFill="1" applyBorder="1" applyAlignment="1">
      <alignment vertical="center"/>
    </xf>
    <xf numFmtId="10" fontId="4" fillId="0" borderId="2" xfId="972" applyNumberFormat="1" applyFont="1" applyFill="1" applyBorder="1" applyAlignment="1">
      <alignment vertical="center"/>
    </xf>
    <xf numFmtId="10" fontId="4" fillId="0" borderId="3" xfId="2" applyNumberFormat="1" applyFont="1" applyFill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Fill="1" applyBorder="1"/>
    <xf numFmtId="10" fontId="4" fillId="0" borderId="1" xfId="972" applyNumberFormat="1" applyFont="1" applyFill="1" applyBorder="1" applyAlignment="1">
      <alignment horizontal="center" vertical="center"/>
    </xf>
    <xf numFmtId="10" fontId="4" fillId="0" borderId="1" xfId="972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4" fillId="0" borderId="1" xfId="2" applyNumberFormat="1" applyFont="1" applyFill="1" applyBorder="1" applyAlignment="1">
      <alignment vertical="center"/>
    </xf>
    <xf numFmtId="49" fontId="4" fillId="0" borderId="7" xfId="2" applyNumberFormat="1" applyFont="1" applyFill="1" applyBorder="1" applyAlignment="1">
      <alignment horizontal="center" vertical="center"/>
    </xf>
    <xf numFmtId="0" fontId="4" fillId="0" borderId="6" xfId="0" applyFont="1" applyBorder="1"/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1" fillId="0" borderId="0" xfId="2" applyFont="1" applyFill="1" applyBorder="1"/>
    <xf numFmtId="49" fontId="4" fillId="0" borderId="7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vertical="center"/>
    </xf>
    <xf numFmtId="0" fontId="4" fillId="2" borderId="3" xfId="2" applyFont="1" applyFill="1" applyBorder="1"/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1" fillId="2" borderId="9" xfId="2" applyFont="1" applyFill="1" applyBorder="1" applyAlignment="1">
      <alignment horizontal="center" vertical="center" wrapText="1"/>
    </xf>
    <xf numFmtId="0" fontId="31" fillId="2" borderId="12" xfId="2" applyFont="1" applyFill="1" applyBorder="1" applyAlignment="1">
      <alignment horizontal="center" vertical="center" wrapText="1"/>
    </xf>
    <xf numFmtId="0" fontId="31" fillId="2" borderId="5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10" fontId="4" fillId="2" borderId="10" xfId="972" applyNumberFormat="1" applyFont="1" applyFill="1" applyBorder="1" applyAlignment="1">
      <alignment horizontal="center" vertical="center"/>
    </xf>
    <xf numFmtId="10" fontId="4" fillId="2" borderId="1" xfId="972" applyNumberFormat="1" applyFont="1" applyFill="1" applyBorder="1" applyAlignment="1">
      <alignment horizontal="center" vertical="center"/>
    </xf>
    <xf numFmtId="10" fontId="4" fillId="2" borderId="2" xfId="972" applyNumberFormat="1" applyFont="1" applyFill="1" applyBorder="1" applyAlignment="1">
      <alignment horizontal="center" vertical="center"/>
    </xf>
    <xf numFmtId="10" fontId="4" fillId="2" borderId="10" xfId="2" applyNumberFormat="1" applyFont="1" applyFill="1" applyBorder="1" applyAlignment="1">
      <alignment horizontal="center"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4" fillId="2" borderId="2" xfId="2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31" fillId="2" borderId="10" xfId="2" applyFont="1" applyFill="1" applyBorder="1" applyAlignment="1">
      <alignment horizontal="left" vertical="center" wrapText="1"/>
    </xf>
    <xf numFmtId="0" fontId="31" fillId="2" borderId="1" xfId="2" applyFont="1" applyFill="1" applyBorder="1" applyAlignment="1">
      <alignment horizontal="left" vertical="center" wrapText="1"/>
    </xf>
    <xf numFmtId="0" fontId="31" fillId="2" borderId="2" xfId="2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0" fontId="4" fillId="0" borderId="10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10" fontId="4" fillId="0" borderId="11" xfId="0" applyNumberFormat="1" applyFont="1" applyFill="1" applyBorder="1" applyAlignment="1">
      <alignment horizontal="center" vertical="center"/>
    </xf>
    <xf numFmtId="10" fontId="4" fillId="0" borderId="15" xfId="0" applyNumberFormat="1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10" fontId="5" fillId="3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10" fontId="31" fillId="0" borderId="10" xfId="0" applyNumberFormat="1" applyFont="1" applyFill="1" applyBorder="1" applyAlignment="1">
      <alignment horizontal="center" vertical="center"/>
    </xf>
    <xf numFmtId="10" fontId="31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10" fontId="31" fillId="0" borderId="3" xfId="0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0" fontId="4" fillId="0" borderId="3" xfId="2" applyNumberFormat="1" applyFont="1" applyFill="1" applyBorder="1" applyAlignment="1">
      <alignment horizontal="center" vertical="center"/>
    </xf>
    <xf numFmtId="10" fontId="4" fillId="0" borderId="3" xfId="972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10" fontId="4" fillId="0" borderId="10" xfId="972" applyNumberFormat="1" applyFont="1" applyFill="1" applyBorder="1" applyAlignment="1">
      <alignment horizontal="center" vertical="center"/>
    </xf>
    <xf numFmtId="10" fontId="4" fillId="0" borderId="2" xfId="972" applyNumberFormat="1" applyFont="1" applyFill="1" applyBorder="1" applyAlignment="1">
      <alignment horizontal="center" vertical="center"/>
    </xf>
    <xf numFmtId="10" fontId="4" fillId="0" borderId="10" xfId="2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17" fontId="4" fillId="0" borderId="9" xfId="2" applyNumberFormat="1" applyFont="1" applyFill="1" applyBorder="1" applyAlignment="1">
      <alignment horizontal="center" vertical="center" wrapText="1"/>
    </xf>
    <xf numFmtId="49" fontId="4" fillId="0" borderId="8" xfId="2" applyNumberFormat="1" applyFont="1" applyFill="1" applyBorder="1" applyAlignment="1">
      <alignment horizontal="center" vertical="center"/>
    </xf>
    <xf numFmtId="49" fontId="4" fillId="0" borderId="11" xfId="2" applyNumberFormat="1" applyFont="1" applyFill="1" applyBorder="1" applyAlignment="1">
      <alignment horizontal="center" vertical="center"/>
    </xf>
    <xf numFmtId="49" fontId="4" fillId="0" borderId="13" xfId="2" applyNumberFormat="1" applyFont="1" applyFill="1" applyBorder="1" applyAlignment="1">
      <alignment horizontal="center" vertical="center"/>
    </xf>
    <xf numFmtId="49" fontId="4" fillId="0" borderId="14" xfId="2" applyNumberFormat="1" applyFont="1" applyFill="1" applyBorder="1" applyAlignment="1">
      <alignment horizontal="center" vertical="center"/>
    </xf>
    <xf numFmtId="0" fontId="33" fillId="3" borderId="10" xfId="2" applyFont="1" applyFill="1" applyBorder="1" applyAlignment="1">
      <alignment horizontal="center" vertical="center" wrapText="1"/>
    </xf>
    <xf numFmtId="0" fontId="33" fillId="3" borderId="2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3" fontId="4" fillId="4" borderId="3" xfId="2" applyNumberFormat="1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/>
    </xf>
    <xf numFmtId="10" fontId="4" fillId="4" borderId="10" xfId="2" applyNumberFormat="1" applyFont="1" applyFill="1" applyBorder="1" applyAlignment="1">
      <alignment horizontal="center" vertical="center"/>
    </xf>
    <xf numFmtId="10" fontId="4" fillId="4" borderId="2" xfId="2" applyNumberFormat="1" applyFont="1" applyFill="1" applyBorder="1" applyAlignment="1">
      <alignment horizontal="center" vertical="center"/>
    </xf>
    <xf numFmtId="10" fontId="4" fillId="4" borderId="3" xfId="2" applyNumberFormat="1" applyFont="1" applyFill="1" applyBorder="1" applyAlignment="1">
      <alignment horizontal="center" vertical="center"/>
    </xf>
    <xf numFmtId="10" fontId="4" fillId="4" borderId="3" xfId="0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10" fontId="4" fillId="4" borderId="10" xfId="972" applyNumberFormat="1" applyFont="1" applyFill="1" applyBorder="1" applyAlignment="1">
      <alignment horizontal="center" vertical="center"/>
    </xf>
    <xf numFmtId="10" fontId="4" fillId="4" borderId="2" xfId="972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10" fontId="6" fillId="4" borderId="10" xfId="1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10" fontId="6" fillId="4" borderId="10" xfId="0" applyNumberFormat="1" applyFont="1" applyFill="1" applyBorder="1" applyAlignment="1">
      <alignment horizontal="center" vertical="center"/>
    </xf>
    <xf numFmtId="10" fontId="6" fillId="4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0" fontId="6" fillId="4" borderId="8" xfId="0" applyNumberFormat="1" applyFont="1" applyFill="1" applyBorder="1" applyAlignment="1">
      <alignment horizontal="center" vertical="center"/>
    </xf>
    <xf numFmtId="10" fontId="6" fillId="4" borderId="6" xfId="0" applyNumberFormat="1" applyFont="1" applyFill="1" applyBorder="1" applyAlignment="1">
      <alignment horizontal="center" vertical="center"/>
    </xf>
    <xf numFmtId="10" fontId="6" fillId="4" borderId="11" xfId="0" applyNumberFormat="1" applyFont="1" applyFill="1" applyBorder="1" applyAlignment="1">
      <alignment horizontal="center" vertical="center"/>
    </xf>
    <xf numFmtId="10" fontId="6" fillId="4" borderId="13" xfId="0" applyNumberFormat="1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6" fillId="4" borderId="14" xfId="0" applyNumberFormat="1" applyFont="1" applyFill="1" applyBorder="1" applyAlignment="1">
      <alignment horizontal="center" vertical="center"/>
    </xf>
    <xf numFmtId="10" fontId="6" fillId="4" borderId="15" xfId="0" applyNumberFormat="1" applyFont="1" applyFill="1" applyBorder="1" applyAlignment="1">
      <alignment horizontal="center" vertical="center"/>
    </xf>
    <xf numFmtId="10" fontId="6" fillId="4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32" fillId="0" borderId="7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/>
    </xf>
    <xf numFmtId="10" fontId="4" fillId="2" borderId="10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17" fontId="4" fillId="2" borderId="3" xfId="0" applyNumberFormat="1" applyFont="1" applyFill="1" applyBorder="1" applyAlignment="1">
      <alignment horizontal="center" vertical="center"/>
    </xf>
  </cellXfs>
  <cellStyles count="1046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Normal" xfId="0" builtinId="0"/>
    <cellStyle name="Percent" xfId="1" builtinId="5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 2" xfId="972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127"/>
  <sheetViews>
    <sheetView showGridLines="0" tabSelected="1" view="pageBreakPreview" topLeftCell="A25" zoomScaleNormal="100" zoomScaleSheetLayoutView="100" workbookViewId="0">
      <selection activeCell="C45" sqref="C45:O45"/>
    </sheetView>
  </sheetViews>
  <sheetFormatPr defaultColWidth="9.140625"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5" width="6.28515625" style="1" customWidth="1"/>
    <col min="16" max="16" width="1.7109375" style="1" customWidth="1"/>
    <col min="17" max="16384" width="9.140625" style="1"/>
  </cols>
  <sheetData>
    <row r="1" spans="2:15" ht="4.5" customHeight="1">
      <c r="O1" s="4"/>
    </row>
    <row r="2" spans="2:15" ht="5.25" customHeight="1">
      <c r="O2" s="5"/>
    </row>
    <row r="3" spans="2:15" ht="3" customHeight="1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</row>
    <row r="4" spans="2:15" ht="18.75">
      <c r="B4" s="210" t="s">
        <v>99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</row>
    <row r="5" spans="2:15" ht="5.25" customHeight="1">
      <c r="E5" s="2"/>
      <c r="F5" s="2"/>
      <c r="G5" s="2"/>
      <c r="H5" s="2"/>
      <c r="I5" s="2"/>
      <c r="J5" s="2"/>
      <c r="K5" s="2"/>
      <c r="L5" s="2"/>
    </row>
    <row r="6" spans="2:15" ht="20.25" customHeight="1">
      <c r="B6" s="85" t="s">
        <v>0</v>
      </c>
      <c r="C6" s="85" t="s">
        <v>1</v>
      </c>
      <c r="D6" s="111" t="s">
        <v>2</v>
      </c>
      <c r="E6" s="44" t="s">
        <v>27</v>
      </c>
      <c r="F6" s="71"/>
      <c r="G6" s="71"/>
      <c r="H6" s="48"/>
      <c r="I6" s="44" t="s">
        <v>28</v>
      </c>
      <c r="J6" s="71"/>
      <c r="K6" s="71"/>
      <c r="L6" s="48"/>
      <c r="M6" s="85" t="s">
        <v>3</v>
      </c>
      <c r="N6" s="85" t="s">
        <v>4</v>
      </c>
      <c r="O6" s="85"/>
    </row>
    <row r="7" spans="2:15" ht="27.75" customHeight="1">
      <c r="B7" s="85"/>
      <c r="C7" s="85"/>
      <c r="D7" s="111"/>
      <c r="E7" s="47" t="s">
        <v>30</v>
      </c>
      <c r="F7" s="48"/>
      <c r="G7" s="47" t="s">
        <v>31</v>
      </c>
      <c r="H7" s="48"/>
      <c r="I7" s="47" t="s">
        <v>30</v>
      </c>
      <c r="J7" s="48"/>
      <c r="K7" s="47" t="s">
        <v>31</v>
      </c>
      <c r="L7" s="48"/>
      <c r="M7" s="85"/>
      <c r="N7" s="85"/>
      <c r="O7" s="85"/>
    </row>
    <row r="8" spans="2:15" ht="16.5" customHeight="1">
      <c r="B8" s="186" t="s">
        <v>18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2:15" ht="14.25" customHeight="1">
      <c r="B9" s="128" t="s">
        <v>5</v>
      </c>
      <c r="C9" s="187" t="s">
        <v>6</v>
      </c>
      <c r="D9" s="6" t="s">
        <v>7</v>
      </c>
      <c r="E9" s="181">
        <v>0.17699999999999999</v>
      </c>
      <c r="F9" s="182"/>
      <c r="G9" s="181">
        <f>E9-1.5%</f>
        <v>0.16199999999999998</v>
      </c>
      <c r="H9" s="182"/>
      <c r="I9" s="190" t="s">
        <v>8</v>
      </c>
      <c r="J9" s="191"/>
      <c r="K9" s="191"/>
      <c r="L9" s="192"/>
      <c r="M9" s="126" t="s">
        <v>9</v>
      </c>
      <c r="N9" s="106" t="s">
        <v>10</v>
      </c>
      <c r="O9" s="107"/>
    </row>
    <row r="10" spans="2:15" ht="14.25" customHeight="1">
      <c r="B10" s="128"/>
      <c r="C10" s="188"/>
      <c r="D10" s="6" t="s">
        <v>11</v>
      </c>
      <c r="E10" s="181">
        <f>E9+1%</f>
        <v>0.187</v>
      </c>
      <c r="F10" s="182"/>
      <c r="G10" s="181">
        <f t="shared" ref="G10:G26" si="0">E10-1.5%</f>
        <v>0.17199999999999999</v>
      </c>
      <c r="H10" s="182"/>
      <c r="I10" s="193"/>
      <c r="J10" s="194"/>
      <c r="K10" s="194"/>
      <c r="L10" s="195"/>
      <c r="M10" s="127"/>
      <c r="N10" s="108"/>
      <c r="O10" s="109"/>
    </row>
    <row r="11" spans="2:15" ht="14.25" customHeight="1">
      <c r="B11" s="128"/>
      <c r="C11" s="189"/>
      <c r="D11" s="6" t="s">
        <v>12</v>
      </c>
      <c r="E11" s="181">
        <f>E10+1%</f>
        <v>0.19700000000000001</v>
      </c>
      <c r="F11" s="182"/>
      <c r="G11" s="181">
        <f t="shared" si="0"/>
        <v>0.182</v>
      </c>
      <c r="H11" s="182"/>
      <c r="I11" s="196"/>
      <c r="J11" s="197"/>
      <c r="K11" s="197"/>
      <c r="L11" s="198"/>
      <c r="M11" s="127"/>
      <c r="N11" s="108"/>
      <c r="O11" s="109"/>
    </row>
    <row r="12" spans="2:15" ht="14.25" customHeight="1">
      <c r="B12" s="128"/>
      <c r="C12" s="77" t="s">
        <v>13</v>
      </c>
      <c r="D12" s="3" t="s">
        <v>7</v>
      </c>
      <c r="E12" s="179">
        <f>E9+1%</f>
        <v>0.187</v>
      </c>
      <c r="F12" s="180"/>
      <c r="G12" s="179">
        <f t="shared" si="0"/>
        <v>0.17199999999999999</v>
      </c>
      <c r="H12" s="180"/>
      <c r="I12" s="200" t="s">
        <v>8</v>
      </c>
      <c r="J12" s="201"/>
      <c r="K12" s="201"/>
      <c r="L12" s="202"/>
      <c r="M12" s="127"/>
      <c r="N12" s="108"/>
      <c r="O12" s="109"/>
    </row>
    <row r="13" spans="2:15" ht="14.25" customHeight="1">
      <c r="B13" s="128"/>
      <c r="C13" s="199"/>
      <c r="D13" s="3" t="s">
        <v>11</v>
      </c>
      <c r="E13" s="179">
        <f>E10+1%</f>
        <v>0.19700000000000001</v>
      </c>
      <c r="F13" s="180"/>
      <c r="G13" s="179">
        <f t="shared" si="0"/>
        <v>0.182</v>
      </c>
      <c r="H13" s="180"/>
      <c r="I13" s="203"/>
      <c r="J13" s="204"/>
      <c r="K13" s="204"/>
      <c r="L13" s="205"/>
      <c r="M13" s="127"/>
      <c r="N13" s="108"/>
      <c r="O13" s="109"/>
    </row>
    <row r="14" spans="2:15" ht="14.25" customHeight="1">
      <c r="B14" s="128"/>
      <c r="C14" s="78"/>
      <c r="D14" s="3" t="s">
        <v>12</v>
      </c>
      <c r="E14" s="179">
        <f>E11+1%</f>
        <v>0.20700000000000002</v>
      </c>
      <c r="F14" s="180"/>
      <c r="G14" s="179">
        <f>E14-1.5%</f>
        <v>0.192</v>
      </c>
      <c r="H14" s="180"/>
      <c r="I14" s="206"/>
      <c r="J14" s="207"/>
      <c r="K14" s="207"/>
      <c r="L14" s="208"/>
      <c r="M14" s="127"/>
      <c r="N14" s="108"/>
      <c r="O14" s="109"/>
    </row>
    <row r="15" spans="2:15" ht="14.25" customHeight="1">
      <c r="B15" s="128" t="s">
        <v>14</v>
      </c>
      <c r="C15" s="187" t="s">
        <v>6</v>
      </c>
      <c r="D15" s="6" t="s">
        <v>7</v>
      </c>
      <c r="E15" s="181">
        <f>E9+2%</f>
        <v>0.19699999999999998</v>
      </c>
      <c r="F15" s="182"/>
      <c r="G15" s="181">
        <f>E15-1.5%</f>
        <v>0.182</v>
      </c>
      <c r="H15" s="182"/>
      <c r="I15" s="183">
        <f t="shared" ref="I15:I20" si="1">E15+3%</f>
        <v>0.22699999999999998</v>
      </c>
      <c r="J15" s="184"/>
      <c r="K15" s="183">
        <f t="shared" ref="K15:K20" si="2">I15-1.5%</f>
        <v>0.21199999999999997</v>
      </c>
      <c r="L15" s="184"/>
      <c r="M15" s="105" t="s">
        <v>9</v>
      </c>
      <c r="N15" s="108"/>
      <c r="O15" s="109"/>
    </row>
    <row r="16" spans="2:15" ht="14.25" customHeight="1">
      <c r="B16" s="128"/>
      <c r="C16" s="188"/>
      <c r="D16" s="6" t="s">
        <v>11</v>
      </c>
      <c r="E16" s="181">
        <f>E10+2%</f>
        <v>0.20699999999999999</v>
      </c>
      <c r="F16" s="182"/>
      <c r="G16" s="181">
        <f t="shared" si="0"/>
        <v>0.192</v>
      </c>
      <c r="H16" s="182"/>
      <c r="I16" s="183">
        <f t="shared" si="1"/>
        <v>0.23699999999999999</v>
      </c>
      <c r="J16" s="184"/>
      <c r="K16" s="183">
        <f t="shared" si="2"/>
        <v>0.22199999999999998</v>
      </c>
      <c r="L16" s="184"/>
      <c r="M16" s="105"/>
      <c r="N16" s="108"/>
      <c r="O16" s="109"/>
    </row>
    <row r="17" spans="2:15" ht="14.25" customHeight="1">
      <c r="B17" s="128"/>
      <c r="C17" s="189"/>
      <c r="D17" s="6" t="s">
        <v>12</v>
      </c>
      <c r="E17" s="181">
        <f>E11+2%</f>
        <v>0.217</v>
      </c>
      <c r="F17" s="182"/>
      <c r="G17" s="181">
        <f t="shared" si="0"/>
        <v>0.20200000000000001</v>
      </c>
      <c r="H17" s="182"/>
      <c r="I17" s="183">
        <f t="shared" si="1"/>
        <v>0.247</v>
      </c>
      <c r="J17" s="184"/>
      <c r="K17" s="183">
        <f t="shared" si="2"/>
        <v>0.23199999999999998</v>
      </c>
      <c r="L17" s="184"/>
      <c r="M17" s="105"/>
      <c r="N17" s="108"/>
      <c r="O17" s="109"/>
    </row>
    <row r="18" spans="2:15" ht="14.25" customHeight="1">
      <c r="B18" s="128"/>
      <c r="C18" s="77" t="s">
        <v>13</v>
      </c>
      <c r="D18" s="3" t="s">
        <v>7</v>
      </c>
      <c r="E18" s="179">
        <f>E15+1%</f>
        <v>0.20699999999999999</v>
      </c>
      <c r="F18" s="180"/>
      <c r="G18" s="179">
        <f t="shared" si="0"/>
        <v>0.192</v>
      </c>
      <c r="H18" s="180"/>
      <c r="I18" s="179">
        <f t="shared" si="1"/>
        <v>0.23699999999999999</v>
      </c>
      <c r="J18" s="180"/>
      <c r="K18" s="179">
        <f t="shared" si="2"/>
        <v>0.22199999999999998</v>
      </c>
      <c r="L18" s="180"/>
      <c r="M18" s="105"/>
      <c r="N18" s="108"/>
      <c r="O18" s="109"/>
    </row>
    <row r="19" spans="2:15" ht="14.25" customHeight="1">
      <c r="B19" s="128"/>
      <c r="C19" s="199"/>
      <c r="D19" s="3" t="s">
        <v>11</v>
      </c>
      <c r="E19" s="179">
        <f>E16+1%</f>
        <v>0.217</v>
      </c>
      <c r="F19" s="180"/>
      <c r="G19" s="179">
        <f t="shared" si="0"/>
        <v>0.20200000000000001</v>
      </c>
      <c r="H19" s="180"/>
      <c r="I19" s="179">
        <f t="shared" si="1"/>
        <v>0.247</v>
      </c>
      <c r="J19" s="180"/>
      <c r="K19" s="179">
        <f t="shared" si="2"/>
        <v>0.23199999999999998</v>
      </c>
      <c r="L19" s="180"/>
      <c r="M19" s="105"/>
      <c r="N19" s="108"/>
      <c r="O19" s="109"/>
    </row>
    <row r="20" spans="2:15" ht="14.25" customHeight="1">
      <c r="B20" s="128"/>
      <c r="C20" s="78"/>
      <c r="D20" s="3" t="s">
        <v>12</v>
      </c>
      <c r="E20" s="179">
        <f>E17+1%</f>
        <v>0.22700000000000001</v>
      </c>
      <c r="F20" s="180"/>
      <c r="G20" s="179">
        <f t="shared" si="0"/>
        <v>0.21200000000000002</v>
      </c>
      <c r="H20" s="180"/>
      <c r="I20" s="179">
        <f t="shared" si="1"/>
        <v>0.25700000000000001</v>
      </c>
      <c r="J20" s="180"/>
      <c r="K20" s="179">
        <f t="shared" si="2"/>
        <v>0.24199999999999999</v>
      </c>
      <c r="L20" s="180"/>
      <c r="M20" s="105"/>
      <c r="N20" s="141"/>
      <c r="O20" s="142"/>
    </row>
    <row r="21" spans="2:15" ht="30" customHeight="1">
      <c r="B21" s="89" t="s">
        <v>88</v>
      </c>
      <c r="C21" s="185" t="s">
        <v>6</v>
      </c>
      <c r="D21" s="6" t="s">
        <v>7</v>
      </c>
      <c r="E21" s="166">
        <f>E9-1%</f>
        <v>0.16699999999999998</v>
      </c>
      <c r="F21" s="166"/>
      <c r="G21" s="166">
        <f t="shared" si="0"/>
        <v>0.15199999999999997</v>
      </c>
      <c r="H21" s="166"/>
      <c r="I21" s="166" t="s">
        <v>8</v>
      </c>
      <c r="J21" s="166"/>
      <c r="K21" s="166"/>
      <c r="L21" s="166"/>
      <c r="M21" s="105" t="s">
        <v>9</v>
      </c>
      <c r="N21" s="76" t="s">
        <v>10</v>
      </c>
      <c r="O21" s="76"/>
    </row>
    <row r="22" spans="2:15" ht="28.5" customHeight="1">
      <c r="B22" s="90"/>
      <c r="C22" s="185"/>
      <c r="D22" s="6" t="s">
        <v>11</v>
      </c>
      <c r="E22" s="166">
        <f>E21+1%</f>
        <v>0.17699999999999999</v>
      </c>
      <c r="F22" s="166"/>
      <c r="G22" s="166">
        <f t="shared" si="0"/>
        <v>0.16199999999999998</v>
      </c>
      <c r="H22" s="166"/>
      <c r="I22" s="166"/>
      <c r="J22" s="166"/>
      <c r="K22" s="166"/>
      <c r="L22" s="166"/>
      <c r="M22" s="105"/>
      <c r="N22" s="76"/>
      <c r="O22" s="76"/>
    </row>
    <row r="23" spans="2:15" ht="30" customHeight="1">
      <c r="B23" s="90"/>
      <c r="C23" s="185"/>
      <c r="D23" s="6" t="s">
        <v>12</v>
      </c>
      <c r="E23" s="166">
        <f>E22+1%</f>
        <v>0.187</v>
      </c>
      <c r="F23" s="166"/>
      <c r="G23" s="166">
        <f t="shared" si="0"/>
        <v>0.17199999999999999</v>
      </c>
      <c r="H23" s="166"/>
      <c r="I23" s="166"/>
      <c r="J23" s="166"/>
      <c r="K23" s="166"/>
      <c r="L23" s="166"/>
      <c r="M23" s="105"/>
      <c r="N23" s="76"/>
      <c r="O23" s="76"/>
    </row>
    <row r="24" spans="2:15" ht="30" customHeight="1">
      <c r="B24" s="90"/>
      <c r="C24" s="116" t="s">
        <v>13</v>
      </c>
      <c r="D24" s="3" t="s">
        <v>7</v>
      </c>
      <c r="E24" s="81">
        <f>E21+1%</f>
        <v>0.17699999999999999</v>
      </c>
      <c r="F24" s="81"/>
      <c r="G24" s="81">
        <f t="shared" si="0"/>
        <v>0.16199999999999998</v>
      </c>
      <c r="H24" s="81"/>
      <c r="I24" s="81" t="s">
        <v>8</v>
      </c>
      <c r="J24" s="81"/>
      <c r="K24" s="81"/>
      <c r="L24" s="81"/>
      <c r="M24" s="105"/>
      <c r="N24" s="76"/>
      <c r="O24" s="76"/>
    </row>
    <row r="25" spans="2:15" ht="30" customHeight="1">
      <c r="B25" s="90"/>
      <c r="C25" s="116"/>
      <c r="D25" s="3" t="s">
        <v>11</v>
      </c>
      <c r="E25" s="81">
        <f>E22+1%</f>
        <v>0.187</v>
      </c>
      <c r="F25" s="81"/>
      <c r="G25" s="81">
        <f t="shared" si="0"/>
        <v>0.17199999999999999</v>
      </c>
      <c r="H25" s="81"/>
      <c r="I25" s="81"/>
      <c r="J25" s="81"/>
      <c r="K25" s="81"/>
      <c r="L25" s="81"/>
      <c r="M25" s="105"/>
      <c r="N25" s="76"/>
      <c r="O25" s="76"/>
    </row>
    <row r="26" spans="2:15" ht="30" customHeight="1">
      <c r="B26" s="91"/>
      <c r="C26" s="116"/>
      <c r="D26" s="3" t="s">
        <v>12</v>
      </c>
      <c r="E26" s="81">
        <f>E23+1%</f>
        <v>0.19700000000000001</v>
      </c>
      <c r="F26" s="81"/>
      <c r="G26" s="81">
        <f t="shared" si="0"/>
        <v>0.182</v>
      </c>
      <c r="H26" s="81"/>
      <c r="I26" s="81"/>
      <c r="J26" s="81"/>
      <c r="K26" s="81"/>
      <c r="L26" s="81"/>
      <c r="M26" s="105"/>
      <c r="N26" s="76"/>
      <c r="O26" s="76"/>
    </row>
    <row r="27" spans="2:15" s="7" customFormat="1" ht="18.75" customHeight="1">
      <c r="B27" s="125" t="s">
        <v>72</v>
      </c>
      <c r="C27" s="144" t="s">
        <v>32</v>
      </c>
      <c r="D27" s="10" t="s">
        <v>7</v>
      </c>
      <c r="E27" s="130">
        <v>0.16900000000000001</v>
      </c>
      <c r="F27" s="130"/>
      <c r="G27" s="130">
        <f>E27-2%</f>
        <v>0.14900000000000002</v>
      </c>
      <c r="H27" s="130"/>
      <c r="I27" s="130" t="s">
        <v>8</v>
      </c>
      <c r="J27" s="130"/>
      <c r="K27" s="130"/>
      <c r="L27" s="130"/>
      <c r="M27" s="132" t="s">
        <v>9</v>
      </c>
      <c r="N27" s="76" t="s">
        <v>16</v>
      </c>
      <c r="O27" s="76"/>
    </row>
    <row r="28" spans="2:15" s="7" customFormat="1" ht="18.75" customHeight="1">
      <c r="B28" s="137"/>
      <c r="C28" s="145"/>
      <c r="D28" s="10" t="s">
        <v>33</v>
      </c>
      <c r="E28" s="130">
        <v>0.189</v>
      </c>
      <c r="F28" s="130"/>
      <c r="G28" s="130">
        <f t="shared" ref="G28:G29" si="3">E28-2%</f>
        <v>0.16900000000000001</v>
      </c>
      <c r="H28" s="130"/>
      <c r="I28" s="130"/>
      <c r="J28" s="130"/>
      <c r="K28" s="130"/>
      <c r="L28" s="130"/>
      <c r="M28" s="132"/>
      <c r="N28" s="76"/>
      <c r="O28" s="76"/>
    </row>
    <row r="29" spans="2:15" s="7" customFormat="1" ht="18.75" customHeight="1">
      <c r="B29" s="137"/>
      <c r="C29" s="146"/>
      <c r="D29" s="10" t="s">
        <v>34</v>
      </c>
      <c r="E29" s="130">
        <v>0.20899999999999999</v>
      </c>
      <c r="F29" s="130"/>
      <c r="G29" s="130">
        <f t="shared" si="3"/>
        <v>0.189</v>
      </c>
      <c r="H29" s="130"/>
      <c r="I29" s="130"/>
      <c r="J29" s="130"/>
      <c r="K29" s="130"/>
      <c r="L29" s="130"/>
      <c r="M29" s="132"/>
      <c r="N29" s="76"/>
      <c r="O29" s="76"/>
    </row>
    <row r="30" spans="2:15" s="8" customFormat="1" ht="27.75" hidden="1" customHeight="1">
      <c r="B30" s="144" t="s">
        <v>35</v>
      </c>
      <c r="C30" s="144" t="s">
        <v>36</v>
      </c>
      <c r="D30" s="10" t="s">
        <v>37</v>
      </c>
      <c r="E30" s="147">
        <v>0.154</v>
      </c>
      <c r="F30" s="148"/>
      <c r="G30" s="147">
        <f t="shared" ref="G30:G37" si="4">E30-1.5%</f>
        <v>0.13900000000000001</v>
      </c>
      <c r="H30" s="148"/>
      <c r="I30" s="149">
        <f t="shared" ref="I30:I40" si="5">E30+3%</f>
        <v>0.184</v>
      </c>
      <c r="J30" s="150"/>
      <c r="K30" s="149">
        <f t="shared" ref="K30:K37" si="6">I30-1.5%</f>
        <v>0.16899999999999998</v>
      </c>
      <c r="L30" s="150"/>
      <c r="M30" s="125" t="s">
        <v>38</v>
      </c>
      <c r="N30" s="106" t="s">
        <v>16</v>
      </c>
      <c r="O30" s="107"/>
    </row>
    <row r="31" spans="2:15" s="8" customFormat="1" ht="27.75" hidden="1" customHeight="1">
      <c r="B31" s="146"/>
      <c r="C31" s="146"/>
      <c r="D31" s="10" t="s">
        <v>39</v>
      </c>
      <c r="E31" s="147">
        <v>0.16400000000000001</v>
      </c>
      <c r="F31" s="148"/>
      <c r="G31" s="147">
        <f t="shared" si="4"/>
        <v>0.14900000000000002</v>
      </c>
      <c r="H31" s="148"/>
      <c r="I31" s="149">
        <f t="shared" si="5"/>
        <v>0.19400000000000001</v>
      </c>
      <c r="J31" s="150"/>
      <c r="K31" s="149">
        <f t="shared" si="6"/>
        <v>0.17899999999999999</v>
      </c>
      <c r="L31" s="150"/>
      <c r="M31" s="125"/>
      <c r="N31" s="108"/>
      <c r="O31" s="109"/>
    </row>
    <row r="32" spans="2:15" s="8" customFormat="1" ht="15.75" customHeight="1">
      <c r="B32" s="125" t="s">
        <v>40</v>
      </c>
      <c r="C32" s="174" t="s">
        <v>6</v>
      </c>
      <c r="D32" s="9" t="s">
        <v>7</v>
      </c>
      <c r="E32" s="177">
        <f>E9+0.5%</f>
        <v>0.182</v>
      </c>
      <c r="F32" s="178"/>
      <c r="G32" s="177">
        <f t="shared" si="4"/>
        <v>0.16699999999999998</v>
      </c>
      <c r="H32" s="178"/>
      <c r="I32" s="163">
        <f t="shared" si="5"/>
        <v>0.21199999999999999</v>
      </c>
      <c r="J32" s="164"/>
      <c r="K32" s="163">
        <f t="shared" si="6"/>
        <v>0.19700000000000001</v>
      </c>
      <c r="L32" s="164"/>
      <c r="M32" s="127" t="s">
        <v>9</v>
      </c>
      <c r="N32" s="76" t="s">
        <v>10</v>
      </c>
      <c r="O32" s="76"/>
    </row>
    <row r="33" spans="1:17" s="8" customFormat="1" ht="15.75" customHeight="1">
      <c r="B33" s="125"/>
      <c r="C33" s="175"/>
      <c r="D33" s="9" t="s">
        <v>11</v>
      </c>
      <c r="E33" s="177">
        <f>E10+0.5%</f>
        <v>0.192</v>
      </c>
      <c r="F33" s="178"/>
      <c r="G33" s="177">
        <f t="shared" si="4"/>
        <v>0.17699999999999999</v>
      </c>
      <c r="H33" s="178"/>
      <c r="I33" s="163">
        <f t="shared" si="5"/>
        <v>0.222</v>
      </c>
      <c r="J33" s="164"/>
      <c r="K33" s="163">
        <f t="shared" si="6"/>
        <v>0.20700000000000002</v>
      </c>
      <c r="L33" s="164"/>
      <c r="M33" s="127"/>
      <c r="N33" s="76"/>
      <c r="O33" s="76"/>
    </row>
    <row r="34" spans="1:17" s="8" customFormat="1" ht="15.75" customHeight="1">
      <c r="B34" s="125"/>
      <c r="C34" s="176"/>
      <c r="D34" s="9" t="s">
        <v>12</v>
      </c>
      <c r="E34" s="177">
        <f>E11+0.5%</f>
        <v>0.20200000000000001</v>
      </c>
      <c r="F34" s="178"/>
      <c r="G34" s="177">
        <f t="shared" si="4"/>
        <v>0.187</v>
      </c>
      <c r="H34" s="178"/>
      <c r="I34" s="163">
        <f t="shared" si="5"/>
        <v>0.23200000000000001</v>
      </c>
      <c r="J34" s="164"/>
      <c r="K34" s="163">
        <f t="shared" si="6"/>
        <v>0.21700000000000003</v>
      </c>
      <c r="L34" s="164"/>
      <c r="M34" s="127"/>
      <c r="N34" s="76"/>
      <c r="O34" s="76"/>
    </row>
    <row r="35" spans="1:17" s="8" customFormat="1" ht="15.75" customHeight="1">
      <c r="B35" s="125"/>
      <c r="C35" s="144" t="s">
        <v>13</v>
      </c>
      <c r="D35" s="10" t="s">
        <v>7</v>
      </c>
      <c r="E35" s="149">
        <f>E32+1%</f>
        <v>0.192</v>
      </c>
      <c r="F35" s="150"/>
      <c r="G35" s="149">
        <f t="shared" si="4"/>
        <v>0.17699999999999999</v>
      </c>
      <c r="H35" s="150"/>
      <c r="I35" s="149">
        <f t="shared" si="5"/>
        <v>0.222</v>
      </c>
      <c r="J35" s="150"/>
      <c r="K35" s="149">
        <f t="shared" si="6"/>
        <v>0.20700000000000002</v>
      </c>
      <c r="L35" s="150"/>
      <c r="M35" s="127"/>
      <c r="N35" s="76"/>
      <c r="O35" s="76"/>
    </row>
    <row r="36" spans="1:17" s="8" customFormat="1" ht="15.75" customHeight="1">
      <c r="B36" s="125"/>
      <c r="C36" s="145"/>
      <c r="D36" s="10" t="s">
        <v>11</v>
      </c>
      <c r="E36" s="149">
        <f>E33+1%</f>
        <v>0.20200000000000001</v>
      </c>
      <c r="F36" s="150"/>
      <c r="G36" s="149">
        <f t="shared" si="4"/>
        <v>0.187</v>
      </c>
      <c r="H36" s="150"/>
      <c r="I36" s="149">
        <f t="shared" si="5"/>
        <v>0.23200000000000001</v>
      </c>
      <c r="J36" s="150"/>
      <c r="K36" s="149">
        <f t="shared" si="6"/>
        <v>0.21700000000000003</v>
      </c>
      <c r="L36" s="150"/>
      <c r="M36" s="127"/>
      <c r="N36" s="76"/>
      <c r="O36" s="76"/>
    </row>
    <row r="37" spans="1:17" s="8" customFormat="1" ht="15" customHeight="1">
      <c r="B37" s="125"/>
      <c r="C37" s="146"/>
      <c r="D37" s="10" t="s">
        <v>12</v>
      </c>
      <c r="E37" s="149">
        <f>E34+1%</f>
        <v>0.21200000000000002</v>
      </c>
      <c r="F37" s="150"/>
      <c r="G37" s="149">
        <f t="shared" si="4"/>
        <v>0.19700000000000001</v>
      </c>
      <c r="H37" s="150"/>
      <c r="I37" s="149">
        <f t="shared" si="5"/>
        <v>0.24200000000000002</v>
      </c>
      <c r="J37" s="150"/>
      <c r="K37" s="149">
        <f t="shared" si="6"/>
        <v>0.22700000000000004</v>
      </c>
      <c r="L37" s="150"/>
      <c r="M37" s="212"/>
      <c r="N37" s="76"/>
      <c r="O37" s="76"/>
    </row>
    <row r="38" spans="1:17" s="8" customFormat="1" ht="15" customHeight="1">
      <c r="B38" s="125" t="s">
        <v>73</v>
      </c>
      <c r="C38" s="144" t="s">
        <v>32</v>
      </c>
      <c r="D38" s="10" t="s">
        <v>7</v>
      </c>
      <c r="E38" s="147">
        <v>0.16900000000000001</v>
      </c>
      <c r="F38" s="148"/>
      <c r="G38" s="147">
        <f>E38-2%</f>
        <v>0.14900000000000002</v>
      </c>
      <c r="H38" s="148"/>
      <c r="I38" s="149">
        <f t="shared" si="5"/>
        <v>0.19900000000000001</v>
      </c>
      <c r="J38" s="150"/>
      <c r="K38" s="149">
        <f>G38+3%</f>
        <v>0.17900000000000002</v>
      </c>
      <c r="L38" s="150"/>
      <c r="M38" s="171" t="s">
        <v>9</v>
      </c>
      <c r="N38" s="106" t="s">
        <v>10</v>
      </c>
      <c r="O38" s="107"/>
    </row>
    <row r="39" spans="1:17" s="8" customFormat="1" ht="15" customHeight="1">
      <c r="B39" s="125"/>
      <c r="C39" s="145"/>
      <c r="D39" s="10" t="s">
        <v>33</v>
      </c>
      <c r="E39" s="147">
        <v>0.189</v>
      </c>
      <c r="F39" s="148"/>
      <c r="G39" s="147">
        <f t="shared" ref="G39:G40" si="7">E39-2%</f>
        <v>0.16900000000000001</v>
      </c>
      <c r="H39" s="148"/>
      <c r="I39" s="149">
        <f t="shared" si="5"/>
        <v>0.219</v>
      </c>
      <c r="J39" s="150"/>
      <c r="K39" s="149">
        <f t="shared" ref="K39:K40" si="8">G39+3%</f>
        <v>0.19900000000000001</v>
      </c>
      <c r="L39" s="150"/>
      <c r="M39" s="172"/>
      <c r="N39" s="108"/>
      <c r="O39" s="109"/>
    </row>
    <row r="40" spans="1:17" s="8" customFormat="1" ht="15" customHeight="1">
      <c r="B40" s="125"/>
      <c r="C40" s="146"/>
      <c r="D40" s="10" t="s">
        <v>34</v>
      </c>
      <c r="E40" s="147">
        <v>0.20899999999999999</v>
      </c>
      <c r="F40" s="148"/>
      <c r="G40" s="147">
        <f t="shared" si="7"/>
        <v>0.189</v>
      </c>
      <c r="H40" s="148"/>
      <c r="I40" s="149">
        <f t="shared" si="5"/>
        <v>0.23899999999999999</v>
      </c>
      <c r="J40" s="150"/>
      <c r="K40" s="149">
        <f t="shared" si="8"/>
        <v>0.219</v>
      </c>
      <c r="L40" s="150"/>
      <c r="M40" s="173"/>
      <c r="N40" s="141"/>
      <c r="O40" s="142"/>
    </row>
    <row r="41" spans="1:17" s="8" customFormat="1" ht="5.25" customHeight="1">
      <c r="A41" s="40"/>
      <c r="B41" s="39"/>
      <c r="C41" s="13"/>
      <c r="D41" s="20"/>
      <c r="E41" s="21"/>
      <c r="F41" s="21"/>
      <c r="G41" s="21"/>
      <c r="H41" s="21"/>
      <c r="I41" s="23"/>
      <c r="J41" s="23"/>
      <c r="K41" s="23"/>
      <c r="L41" s="23"/>
      <c r="M41" s="41"/>
      <c r="N41" s="41"/>
      <c r="O41" s="41"/>
      <c r="P41" s="40"/>
      <c r="Q41" s="40"/>
    </row>
    <row r="42" spans="1:17" ht="36.75" customHeight="1">
      <c r="B42" s="36" t="s">
        <v>0</v>
      </c>
      <c r="C42" s="36" t="s">
        <v>1</v>
      </c>
      <c r="D42" s="37" t="s">
        <v>2</v>
      </c>
      <c r="E42" s="44" t="s">
        <v>27</v>
      </c>
      <c r="F42" s="45"/>
      <c r="G42" s="45"/>
      <c r="H42" s="46"/>
      <c r="I42" s="44" t="s">
        <v>28</v>
      </c>
      <c r="J42" s="45"/>
      <c r="K42" s="45"/>
      <c r="L42" s="46"/>
      <c r="M42" s="36" t="s">
        <v>3</v>
      </c>
      <c r="N42" s="47" t="s">
        <v>4</v>
      </c>
      <c r="O42" s="48"/>
    </row>
    <row r="43" spans="1:17" s="8" customFormat="1" ht="18" customHeight="1">
      <c r="B43" s="49" t="s">
        <v>86</v>
      </c>
      <c r="C43" s="52" t="s">
        <v>32</v>
      </c>
      <c r="D43" s="43" t="s">
        <v>37</v>
      </c>
      <c r="E43" s="54">
        <v>0.13900000000000001</v>
      </c>
      <c r="F43" s="55"/>
      <c r="G43" s="55"/>
      <c r="H43" s="56"/>
      <c r="I43" s="57">
        <f>E43+3%</f>
        <v>0.16900000000000001</v>
      </c>
      <c r="J43" s="58"/>
      <c r="K43" s="58"/>
      <c r="L43" s="59"/>
      <c r="M43" s="52" t="s">
        <v>38</v>
      </c>
      <c r="N43" s="60" t="s">
        <v>16</v>
      </c>
      <c r="O43" s="61"/>
    </row>
    <row r="44" spans="1:17" s="8" customFormat="1" ht="18" customHeight="1">
      <c r="B44" s="50"/>
      <c r="C44" s="53"/>
      <c r="D44" s="43" t="s">
        <v>39</v>
      </c>
      <c r="E44" s="54">
        <v>0.14899999999999999</v>
      </c>
      <c r="F44" s="55"/>
      <c r="G44" s="55"/>
      <c r="H44" s="56"/>
      <c r="I44" s="57">
        <f>E44+3%</f>
        <v>0.17899999999999999</v>
      </c>
      <c r="J44" s="58"/>
      <c r="K44" s="58"/>
      <c r="L44" s="59"/>
      <c r="M44" s="53"/>
      <c r="N44" s="62"/>
      <c r="O44" s="63"/>
    </row>
    <row r="45" spans="1:17" s="8" customFormat="1" ht="54.75" customHeight="1">
      <c r="B45" s="51"/>
      <c r="C45" s="64" t="s">
        <v>87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6"/>
    </row>
    <row r="46" spans="1:17" s="8" customFormat="1" ht="5.25" customHeight="1">
      <c r="B46" s="39"/>
      <c r="C46" s="39"/>
      <c r="D46" s="20"/>
      <c r="E46" s="21"/>
      <c r="F46" s="21"/>
      <c r="G46" s="21"/>
      <c r="H46" s="21"/>
      <c r="I46" s="23"/>
      <c r="J46" s="23"/>
      <c r="K46" s="23"/>
      <c r="L46" s="23"/>
      <c r="M46" s="35"/>
      <c r="N46" s="35"/>
      <c r="O46" s="35"/>
    </row>
    <row r="47" spans="1:17" ht="15.75" customHeight="1">
      <c r="B47" s="67" t="s">
        <v>0</v>
      </c>
      <c r="C47" s="67" t="s">
        <v>1</v>
      </c>
      <c r="D47" s="69" t="s">
        <v>2</v>
      </c>
      <c r="E47" s="47" t="s">
        <v>27</v>
      </c>
      <c r="F47" s="71"/>
      <c r="G47" s="71"/>
      <c r="H47" s="48"/>
      <c r="I47" s="47" t="s">
        <v>28</v>
      </c>
      <c r="J47" s="71"/>
      <c r="K47" s="71"/>
      <c r="L47" s="48"/>
      <c r="M47" s="67" t="s">
        <v>3</v>
      </c>
      <c r="N47" s="72" t="s">
        <v>4</v>
      </c>
      <c r="O47" s="73"/>
    </row>
    <row r="48" spans="1:17" ht="22.5" customHeight="1">
      <c r="B48" s="68"/>
      <c r="C48" s="68"/>
      <c r="D48" s="70"/>
      <c r="E48" s="47" t="s">
        <v>26</v>
      </c>
      <c r="F48" s="48"/>
      <c r="G48" s="47" t="s">
        <v>31</v>
      </c>
      <c r="H48" s="48"/>
      <c r="I48" s="47" t="s">
        <v>26</v>
      </c>
      <c r="J48" s="48"/>
      <c r="K48" s="47" t="s">
        <v>31</v>
      </c>
      <c r="L48" s="48"/>
      <c r="M48" s="68"/>
      <c r="N48" s="74"/>
      <c r="O48" s="75"/>
    </row>
    <row r="49" spans="2:15" s="8" customFormat="1" ht="13.5" customHeight="1">
      <c r="B49" s="144" t="s">
        <v>89</v>
      </c>
      <c r="C49" s="158" t="s">
        <v>41</v>
      </c>
      <c r="D49" s="159"/>
      <c r="E49" s="159"/>
      <c r="F49" s="159"/>
      <c r="G49" s="159"/>
      <c r="H49" s="159"/>
      <c r="I49" s="159"/>
      <c r="J49" s="159"/>
      <c r="K49" s="159"/>
      <c r="L49" s="160"/>
      <c r="M49" s="144" t="s">
        <v>38</v>
      </c>
      <c r="N49" s="161">
        <v>900000</v>
      </c>
      <c r="O49" s="161"/>
    </row>
    <row r="50" spans="2:15" s="8" customFormat="1" ht="15" customHeight="1">
      <c r="B50" s="145"/>
      <c r="C50" s="11" t="s">
        <v>13</v>
      </c>
      <c r="D50" s="162" t="s">
        <v>83</v>
      </c>
      <c r="E50" s="163">
        <v>0.23899999999999999</v>
      </c>
      <c r="F50" s="164"/>
      <c r="G50" s="163">
        <f>E50-1.5%</f>
        <v>0.22399999999999998</v>
      </c>
      <c r="H50" s="164"/>
      <c r="I50" s="163">
        <f>E50+3%</f>
        <v>0.26900000000000002</v>
      </c>
      <c r="J50" s="164"/>
      <c r="K50" s="163">
        <f>I50-1.5%</f>
        <v>0.254</v>
      </c>
      <c r="L50" s="164"/>
      <c r="M50" s="145"/>
      <c r="N50" s="161"/>
      <c r="O50" s="161"/>
    </row>
    <row r="51" spans="2:15" s="8" customFormat="1" ht="15" customHeight="1">
      <c r="B51" s="145"/>
      <c r="C51" s="11" t="s">
        <v>6</v>
      </c>
      <c r="D51" s="162"/>
      <c r="E51" s="165">
        <f>E50-1%</f>
        <v>0.22899999999999998</v>
      </c>
      <c r="F51" s="165"/>
      <c r="G51" s="165">
        <f>E51-1.5%</f>
        <v>0.21399999999999997</v>
      </c>
      <c r="H51" s="165"/>
      <c r="I51" s="165">
        <f>E51+3%</f>
        <v>0.25900000000000001</v>
      </c>
      <c r="J51" s="165"/>
      <c r="K51" s="165">
        <f>I51-1.5%</f>
        <v>0.24399999999999999</v>
      </c>
      <c r="L51" s="165"/>
      <c r="M51" s="145"/>
      <c r="N51" s="161"/>
      <c r="O51" s="161"/>
    </row>
    <row r="52" spans="2:15" s="8" customFormat="1" ht="12" customHeight="1">
      <c r="B52" s="145"/>
      <c r="C52" s="158" t="s">
        <v>42</v>
      </c>
      <c r="D52" s="159"/>
      <c r="E52" s="159"/>
      <c r="F52" s="159"/>
      <c r="G52" s="159"/>
      <c r="H52" s="159"/>
      <c r="I52" s="159"/>
      <c r="J52" s="159"/>
      <c r="K52" s="159"/>
      <c r="L52" s="160"/>
      <c r="M52" s="145"/>
      <c r="N52" s="161"/>
      <c r="O52" s="161"/>
    </row>
    <row r="53" spans="2:15" s="8" customFormat="1" ht="15" customHeight="1">
      <c r="B53" s="145"/>
      <c r="C53" s="38" t="s">
        <v>13</v>
      </c>
      <c r="D53" s="143" t="s">
        <v>83</v>
      </c>
      <c r="E53" s="130">
        <f>E50+3%</f>
        <v>0.26900000000000002</v>
      </c>
      <c r="F53" s="130"/>
      <c r="G53" s="130">
        <f>E53-1.5%</f>
        <v>0.254</v>
      </c>
      <c r="H53" s="130"/>
      <c r="I53" s="130">
        <f>E53+3%</f>
        <v>0.29900000000000004</v>
      </c>
      <c r="J53" s="130"/>
      <c r="K53" s="130">
        <f>G53+3%</f>
        <v>0.28400000000000003</v>
      </c>
      <c r="L53" s="130"/>
      <c r="M53" s="145"/>
      <c r="N53" s="161"/>
      <c r="O53" s="161"/>
    </row>
    <row r="54" spans="2:15" s="8" customFormat="1" ht="15" customHeight="1">
      <c r="B54" s="145"/>
      <c r="C54" s="38" t="s">
        <v>6</v>
      </c>
      <c r="D54" s="143"/>
      <c r="E54" s="130">
        <f>E53-1%</f>
        <v>0.25900000000000001</v>
      </c>
      <c r="F54" s="130"/>
      <c r="G54" s="130">
        <f>E54-1.5%</f>
        <v>0.24399999999999999</v>
      </c>
      <c r="H54" s="130"/>
      <c r="I54" s="130">
        <f>E54+3%</f>
        <v>0.28900000000000003</v>
      </c>
      <c r="J54" s="130"/>
      <c r="K54" s="130">
        <f>G54+3%</f>
        <v>0.27400000000000002</v>
      </c>
      <c r="L54" s="130"/>
      <c r="M54" s="146"/>
      <c r="N54" s="161"/>
      <c r="O54" s="161"/>
    </row>
    <row r="55" spans="2:15" s="8" customFormat="1" ht="13.5" customHeight="1">
      <c r="B55" s="145"/>
      <c r="C55" s="213" t="s">
        <v>43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</row>
    <row r="56" spans="2:15" s="8" customFormat="1" ht="50.25" customHeight="1">
      <c r="B56" s="145"/>
      <c r="C56" s="167" t="s">
        <v>84</v>
      </c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</row>
    <row r="57" spans="2:15" s="8" customFormat="1" ht="15.75" customHeight="1">
      <c r="B57" s="145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</row>
    <row r="58" spans="2:15" s="8" customFormat="1" ht="39" customHeight="1">
      <c r="B58" s="146"/>
      <c r="C58" s="168" t="s">
        <v>85</v>
      </c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70"/>
    </row>
    <row r="59" spans="2:15" s="12" customFormat="1" ht="4.5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s="8" customFormat="1" ht="24.75" customHeight="1">
      <c r="B60" s="135" t="s">
        <v>0</v>
      </c>
      <c r="C60" s="135" t="s">
        <v>1</v>
      </c>
      <c r="D60" s="136" t="s">
        <v>2</v>
      </c>
      <c r="E60" s="135" t="s">
        <v>44</v>
      </c>
      <c r="F60" s="135"/>
      <c r="G60" s="135"/>
      <c r="H60" s="135"/>
      <c r="I60" s="135" t="s">
        <v>45</v>
      </c>
      <c r="J60" s="135"/>
      <c r="K60" s="135"/>
      <c r="L60" s="135"/>
      <c r="M60" s="135" t="s">
        <v>3</v>
      </c>
      <c r="N60" s="135" t="s">
        <v>4</v>
      </c>
      <c r="O60" s="135"/>
    </row>
    <row r="61" spans="2:15" s="8" customFormat="1" ht="36" customHeight="1">
      <c r="B61" s="135"/>
      <c r="C61" s="135"/>
      <c r="D61" s="136"/>
      <c r="E61" s="156" t="s">
        <v>26</v>
      </c>
      <c r="F61" s="157"/>
      <c r="G61" s="15" t="s">
        <v>46</v>
      </c>
      <c r="H61" s="15" t="s">
        <v>47</v>
      </c>
      <c r="I61" s="156" t="s">
        <v>26</v>
      </c>
      <c r="J61" s="157"/>
      <c r="K61" s="15" t="s">
        <v>46</v>
      </c>
      <c r="L61" s="15" t="s">
        <v>47</v>
      </c>
      <c r="M61" s="135"/>
      <c r="N61" s="135"/>
      <c r="O61" s="135"/>
    </row>
    <row r="62" spans="2:15" s="8" customFormat="1" ht="18.75" customHeight="1">
      <c r="B62" s="125" t="s">
        <v>48</v>
      </c>
      <c r="C62" s="144" t="s">
        <v>36</v>
      </c>
      <c r="D62" s="10" t="s">
        <v>7</v>
      </c>
      <c r="E62" s="147">
        <v>0.18</v>
      </c>
      <c r="F62" s="148"/>
      <c r="G62" s="16">
        <v>0.14000000000000001</v>
      </c>
      <c r="H62" s="17">
        <v>0.13</v>
      </c>
      <c r="I62" s="149">
        <f>E62+3%</f>
        <v>0.21</v>
      </c>
      <c r="J62" s="150"/>
      <c r="K62" s="18">
        <f t="shared" ref="K62:L64" si="9">G62+3%</f>
        <v>0.17</v>
      </c>
      <c r="L62" s="18">
        <f t="shared" si="9"/>
        <v>0.16</v>
      </c>
      <c r="M62" s="151" t="s">
        <v>38</v>
      </c>
      <c r="N62" s="152" t="s">
        <v>10</v>
      </c>
      <c r="O62" s="153"/>
    </row>
    <row r="63" spans="2:15" s="8" customFormat="1" ht="18.75" customHeight="1">
      <c r="B63" s="125"/>
      <c r="C63" s="145"/>
      <c r="D63" s="10" t="s">
        <v>11</v>
      </c>
      <c r="E63" s="147">
        <v>0.19</v>
      </c>
      <c r="F63" s="148"/>
      <c r="G63" s="16">
        <v>0.15</v>
      </c>
      <c r="H63" s="17">
        <v>0.14000000000000001</v>
      </c>
      <c r="I63" s="149">
        <f>E63+3%</f>
        <v>0.22</v>
      </c>
      <c r="J63" s="150"/>
      <c r="K63" s="18">
        <f t="shared" si="9"/>
        <v>0.18</v>
      </c>
      <c r="L63" s="18">
        <f t="shared" si="9"/>
        <v>0.17</v>
      </c>
      <c r="M63" s="145"/>
      <c r="N63" s="154"/>
      <c r="O63" s="155"/>
    </row>
    <row r="64" spans="2:15" s="8" customFormat="1" ht="18.75" customHeight="1">
      <c r="B64" s="125"/>
      <c r="C64" s="146"/>
      <c r="D64" s="10" t="s">
        <v>12</v>
      </c>
      <c r="E64" s="147">
        <v>0.2</v>
      </c>
      <c r="F64" s="148"/>
      <c r="G64" s="16">
        <v>0.16</v>
      </c>
      <c r="H64" s="17">
        <v>0.15</v>
      </c>
      <c r="I64" s="149">
        <f>E64+3%</f>
        <v>0.23</v>
      </c>
      <c r="J64" s="150"/>
      <c r="K64" s="18">
        <f t="shared" si="9"/>
        <v>0.19</v>
      </c>
      <c r="L64" s="18">
        <f t="shared" si="9"/>
        <v>0.18</v>
      </c>
      <c r="M64" s="145"/>
      <c r="N64" s="154"/>
      <c r="O64" s="155"/>
    </row>
    <row r="65" spans="2:15" s="8" customFormat="1" ht="3.75" customHeight="1">
      <c r="B65" s="19"/>
      <c r="C65" s="13"/>
      <c r="D65" s="20"/>
      <c r="E65" s="21"/>
      <c r="F65" s="21"/>
      <c r="G65" s="22"/>
      <c r="H65" s="22"/>
      <c r="I65" s="23"/>
      <c r="J65" s="23"/>
      <c r="K65" s="24"/>
      <c r="L65" s="24"/>
      <c r="M65" s="13"/>
      <c r="N65" s="25"/>
      <c r="O65" s="25"/>
    </row>
    <row r="66" spans="2:15" s="8" customFormat="1" ht="15" customHeight="1">
      <c r="B66" s="135" t="s">
        <v>0</v>
      </c>
      <c r="C66" s="135" t="s">
        <v>1</v>
      </c>
      <c r="D66" s="136" t="s">
        <v>2</v>
      </c>
      <c r="E66" s="138" t="s">
        <v>49</v>
      </c>
      <c r="F66" s="139"/>
      <c r="G66" s="139"/>
      <c r="H66" s="139"/>
      <c r="I66" s="139"/>
      <c r="J66" s="139"/>
      <c r="K66" s="139"/>
      <c r="L66" s="140"/>
      <c r="M66" s="135" t="s">
        <v>3</v>
      </c>
      <c r="N66" s="135" t="s">
        <v>4</v>
      </c>
      <c r="O66" s="135"/>
    </row>
    <row r="67" spans="2:15" s="8" customFormat="1" ht="14.25" customHeight="1">
      <c r="B67" s="135"/>
      <c r="C67" s="135"/>
      <c r="D67" s="136"/>
      <c r="E67" s="136" t="s">
        <v>50</v>
      </c>
      <c r="F67" s="136"/>
      <c r="G67" s="136" t="s">
        <v>51</v>
      </c>
      <c r="H67" s="136"/>
      <c r="I67" s="136" t="s">
        <v>52</v>
      </c>
      <c r="J67" s="136"/>
      <c r="K67" s="136" t="s">
        <v>53</v>
      </c>
      <c r="L67" s="136"/>
      <c r="M67" s="135"/>
      <c r="N67" s="135"/>
      <c r="O67" s="135"/>
    </row>
    <row r="68" spans="2:15" s="8" customFormat="1" ht="49.5" customHeight="1">
      <c r="B68" s="135"/>
      <c r="C68" s="135"/>
      <c r="D68" s="136"/>
      <c r="E68" s="15" t="s">
        <v>47</v>
      </c>
      <c r="F68" s="15" t="s">
        <v>54</v>
      </c>
      <c r="G68" s="15" t="s">
        <v>47</v>
      </c>
      <c r="H68" s="15" t="s">
        <v>54</v>
      </c>
      <c r="I68" s="15" t="s">
        <v>47</v>
      </c>
      <c r="J68" s="15" t="s">
        <v>54</v>
      </c>
      <c r="K68" s="15" t="s">
        <v>47</v>
      </c>
      <c r="L68" s="15" t="s">
        <v>54</v>
      </c>
      <c r="M68" s="135"/>
      <c r="N68" s="135"/>
      <c r="O68" s="135"/>
    </row>
    <row r="69" spans="2:15" s="8" customFormat="1" ht="21.75" customHeight="1">
      <c r="B69" s="125" t="s">
        <v>55</v>
      </c>
      <c r="C69" s="125" t="s">
        <v>13</v>
      </c>
      <c r="D69" s="10" t="s">
        <v>37</v>
      </c>
      <c r="E69" s="16">
        <v>9.9000000000000005E-2</v>
      </c>
      <c r="F69" s="16">
        <f t="shared" ref="F69:F74" si="10">E69+1%</f>
        <v>0.109</v>
      </c>
      <c r="G69" s="16">
        <v>0.115</v>
      </c>
      <c r="H69" s="18">
        <f>G69+1%</f>
        <v>0.125</v>
      </c>
      <c r="I69" s="16">
        <f>G69+1%</f>
        <v>0.125</v>
      </c>
      <c r="J69" s="16">
        <f>I69+1%</f>
        <v>0.13500000000000001</v>
      </c>
      <c r="K69" s="16">
        <f>I69</f>
        <v>0.125</v>
      </c>
      <c r="L69" s="18">
        <f>K69+1%</f>
        <v>0.13500000000000001</v>
      </c>
      <c r="M69" s="132" t="s">
        <v>56</v>
      </c>
      <c r="N69" s="133" t="s">
        <v>57</v>
      </c>
      <c r="O69" s="132"/>
    </row>
    <row r="70" spans="2:15" s="8" customFormat="1" ht="21.75" customHeight="1">
      <c r="B70" s="125"/>
      <c r="C70" s="125"/>
      <c r="D70" s="10" t="s">
        <v>39</v>
      </c>
      <c r="E70" s="16">
        <v>0.109</v>
      </c>
      <c r="F70" s="16">
        <f t="shared" si="10"/>
        <v>0.11899999999999999</v>
      </c>
      <c r="G70" s="16">
        <f>G69+1%</f>
        <v>0.125</v>
      </c>
      <c r="H70" s="18">
        <f t="shared" ref="H70:H71" si="11">G70+1%</f>
        <v>0.13500000000000001</v>
      </c>
      <c r="I70" s="16">
        <f t="shared" ref="I70:I71" si="12">G70+1%</f>
        <v>0.13500000000000001</v>
      </c>
      <c r="J70" s="16">
        <f t="shared" ref="J70:J71" si="13">I70+1%</f>
        <v>0.14500000000000002</v>
      </c>
      <c r="K70" s="16">
        <f t="shared" ref="K70:K71" si="14">I70</f>
        <v>0.13500000000000001</v>
      </c>
      <c r="L70" s="18">
        <f t="shared" ref="L70:L71" si="15">K70+1%</f>
        <v>0.14500000000000002</v>
      </c>
      <c r="M70" s="132"/>
      <c r="N70" s="132"/>
      <c r="O70" s="132"/>
    </row>
    <row r="71" spans="2:15" s="8" customFormat="1" ht="21.75" customHeight="1">
      <c r="B71" s="125"/>
      <c r="C71" s="125"/>
      <c r="D71" s="10" t="s">
        <v>58</v>
      </c>
      <c r="E71" s="16">
        <v>0.11899999999999999</v>
      </c>
      <c r="F71" s="16">
        <f t="shared" si="10"/>
        <v>0.129</v>
      </c>
      <c r="G71" s="16">
        <f>G70+1%</f>
        <v>0.13500000000000001</v>
      </c>
      <c r="H71" s="18">
        <f t="shared" si="11"/>
        <v>0.14500000000000002</v>
      </c>
      <c r="I71" s="16">
        <f t="shared" si="12"/>
        <v>0.14500000000000002</v>
      </c>
      <c r="J71" s="16">
        <f t="shared" si="13"/>
        <v>0.15500000000000003</v>
      </c>
      <c r="K71" s="16">
        <f t="shared" si="14"/>
        <v>0.14500000000000002</v>
      </c>
      <c r="L71" s="18">
        <f t="shared" si="15"/>
        <v>0.15500000000000003</v>
      </c>
      <c r="M71" s="132"/>
      <c r="N71" s="132"/>
      <c r="O71" s="132"/>
    </row>
    <row r="72" spans="2:15" s="8" customFormat="1" ht="21.75" customHeight="1">
      <c r="B72" s="137" t="s">
        <v>71</v>
      </c>
      <c r="C72" s="125" t="s">
        <v>13</v>
      </c>
      <c r="D72" s="10" t="s">
        <v>37</v>
      </c>
      <c r="E72" s="16">
        <v>8.8999999999999996E-2</v>
      </c>
      <c r="F72" s="16">
        <f t="shared" si="10"/>
        <v>9.8999999999999991E-2</v>
      </c>
      <c r="G72" s="16">
        <v>0.105</v>
      </c>
      <c r="H72" s="18">
        <f>G72+1%</f>
        <v>0.11499999999999999</v>
      </c>
      <c r="I72" s="16">
        <f>G72+1%</f>
        <v>0.11499999999999999</v>
      </c>
      <c r="J72" s="16">
        <f>I72+1%</f>
        <v>0.12499999999999999</v>
      </c>
      <c r="K72" s="16">
        <f>I72</f>
        <v>0.11499999999999999</v>
      </c>
      <c r="L72" s="18">
        <f>K72+1%</f>
        <v>0.12499999999999999</v>
      </c>
      <c r="M72" s="132" t="s">
        <v>56</v>
      </c>
      <c r="N72" s="133" t="s">
        <v>10</v>
      </c>
      <c r="O72" s="132"/>
    </row>
    <row r="73" spans="2:15" s="8" customFormat="1" ht="21.75" customHeight="1">
      <c r="B73" s="125"/>
      <c r="C73" s="125"/>
      <c r="D73" s="10" t="s">
        <v>39</v>
      </c>
      <c r="E73" s="16">
        <v>9.9000000000000005E-2</v>
      </c>
      <c r="F73" s="16">
        <f t="shared" si="10"/>
        <v>0.109</v>
      </c>
      <c r="G73" s="16">
        <f>G72+1%</f>
        <v>0.11499999999999999</v>
      </c>
      <c r="H73" s="18">
        <f t="shared" ref="H73:H74" si="16">G73+1%</f>
        <v>0.12499999999999999</v>
      </c>
      <c r="I73" s="16">
        <f t="shared" ref="I73:I74" si="17">G73+1%</f>
        <v>0.12499999999999999</v>
      </c>
      <c r="J73" s="16">
        <f t="shared" ref="J73:J74" si="18">I73+1%</f>
        <v>0.13499999999999998</v>
      </c>
      <c r="K73" s="16">
        <f t="shared" ref="K73:K74" si="19">I73</f>
        <v>0.12499999999999999</v>
      </c>
      <c r="L73" s="18">
        <f t="shared" ref="L73:L74" si="20">K73+1%</f>
        <v>0.13499999999999998</v>
      </c>
      <c r="M73" s="132"/>
      <c r="N73" s="132"/>
      <c r="O73" s="132"/>
    </row>
    <row r="74" spans="2:15" s="8" customFormat="1" ht="21.75" customHeight="1">
      <c r="B74" s="125"/>
      <c r="C74" s="125"/>
      <c r="D74" s="10" t="s">
        <v>58</v>
      </c>
      <c r="E74" s="16">
        <v>0.109</v>
      </c>
      <c r="F74" s="16">
        <f t="shared" si="10"/>
        <v>0.11899999999999999</v>
      </c>
      <c r="G74" s="16">
        <f>G73+1%</f>
        <v>0.12499999999999999</v>
      </c>
      <c r="H74" s="18">
        <f t="shared" si="16"/>
        <v>0.13499999999999998</v>
      </c>
      <c r="I74" s="16">
        <f t="shared" si="17"/>
        <v>0.13499999999999998</v>
      </c>
      <c r="J74" s="16">
        <f t="shared" si="18"/>
        <v>0.14499999999999999</v>
      </c>
      <c r="K74" s="16">
        <f t="shared" si="19"/>
        <v>0.13499999999999998</v>
      </c>
      <c r="L74" s="18">
        <f t="shared" si="20"/>
        <v>0.14499999999999999</v>
      </c>
      <c r="M74" s="132"/>
      <c r="N74" s="132"/>
      <c r="O74" s="132"/>
    </row>
    <row r="75" spans="2:15" s="8" customFormat="1" ht="3.75" customHeight="1"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</row>
    <row r="76" spans="2:15" s="8" customFormat="1" ht="30" customHeight="1">
      <c r="B76" s="135" t="s">
        <v>0</v>
      </c>
      <c r="C76" s="135" t="s">
        <v>1</v>
      </c>
      <c r="D76" s="136" t="s">
        <v>2</v>
      </c>
      <c r="E76" s="135" t="s">
        <v>59</v>
      </c>
      <c r="F76" s="135"/>
      <c r="G76" s="135"/>
      <c r="H76" s="135"/>
      <c r="I76" s="135" t="s">
        <v>60</v>
      </c>
      <c r="J76" s="135"/>
      <c r="K76" s="135"/>
      <c r="L76" s="135"/>
      <c r="M76" s="135" t="s">
        <v>3</v>
      </c>
      <c r="N76" s="135" t="s">
        <v>4</v>
      </c>
      <c r="O76" s="135"/>
    </row>
    <row r="77" spans="2:15" s="8" customFormat="1" ht="41.25" customHeight="1">
      <c r="B77" s="135"/>
      <c r="C77" s="135"/>
      <c r="D77" s="136"/>
      <c r="E77" s="135" t="s">
        <v>61</v>
      </c>
      <c r="F77" s="136"/>
      <c r="G77" s="136" t="s">
        <v>62</v>
      </c>
      <c r="H77" s="136"/>
      <c r="I77" s="135" t="s">
        <v>61</v>
      </c>
      <c r="J77" s="136"/>
      <c r="K77" s="136" t="s">
        <v>62</v>
      </c>
      <c r="L77" s="136"/>
      <c r="M77" s="135"/>
      <c r="N77" s="135"/>
      <c r="O77" s="135"/>
    </row>
    <row r="78" spans="2:15" s="8" customFormat="1" ht="18.75" customHeight="1">
      <c r="B78" s="125" t="s">
        <v>63</v>
      </c>
      <c r="C78" s="125" t="s">
        <v>36</v>
      </c>
      <c r="D78" s="10" t="s">
        <v>37</v>
      </c>
      <c r="E78" s="130">
        <v>8.3299999999999999E-2</v>
      </c>
      <c r="F78" s="130"/>
      <c r="G78" s="130">
        <f t="shared" ref="G78:G86" si="21">E78-1%</f>
        <v>7.3300000000000004E-2</v>
      </c>
      <c r="H78" s="130"/>
      <c r="I78" s="131">
        <f t="shared" ref="I78:I86" si="22">E78+3%</f>
        <v>0.1133</v>
      </c>
      <c r="J78" s="131"/>
      <c r="K78" s="131">
        <f t="shared" ref="K78:K86" si="23">G78+3%</f>
        <v>0.1033</v>
      </c>
      <c r="L78" s="131"/>
      <c r="M78" s="29" t="s">
        <v>64</v>
      </c>
      <c r="N78" s="132" t="s">
        <v>16</v>
      </c>
      <c r="O78" s="132"/>
    </row>
    <row r="79" spans="2:15" s="8" customFormat="1" ht="14.25" customHeight="1">
      <c r="B79" s="125"/>
      <c r="C79" s="125"/>
      <c r="D79" s="10" t="s">
        <v>37</v>
      </c>
      <c r="E79" s="131">
        <v>0.11899999999999999</v>
      </c>
      <c r="F79" s="131"/>
      <c r="G79" s="131">
        <f t="shared" si="21"/>
        <v>0.109</v>
      </c>
      <c r="H79" s="131"/>
      <c r="I79" s="131">
        <f t="shared" si="22"/>
        <v>0.14899999999999999</v>
      </c>
      <c r="J79" s="131"/>
      <c r="K79" s="131">
        <f t="shared" si="23"/>
        <v>0.13900000000000001</v>
      </c>
      <c r="L79" s="131"/>
      <c r="M79" s="132" t="s">
        <v>65</v>
      </c>
      <c r="N79" s="132"/>
      <c r="O79" s="132"/>
    </row>
    <row r="80" spans="2:15" s="8" customFormat="1" ht="15.75" customHeight="1">
      <c r="B80" s="125"/>
      <c r="C80" s="125"/>
      <c r="D80" s="10" t="s">
        <v>39</v>
      </c>
      <c r="E80" s="131">
        <v>0.129</v>
      </c>
      <c r="F80" s="131"/>
      <c r="G80" s="131">
        <f t="shared" si="21"/>
        <v>0.11900000000000001</v>
      </c>
      <c r="H80" s="131"/>
      <c r="I80" s="131">
        <f t="shared" si="22"/>
        <v>0.159</v>
      </c>
      <c r="J80" s="131"/>
      <c r="K80" s="131">
        <f t="shared" si="23"/>
        <v>0.14900000000000002</v>
      </c>
      <c r="L80" s="131"/>
      <c r="M80" s="132"/>
      <c r="N80" s="132"/>
      <c r="O80" s="132"/>
    </row>
    <row r="81" spans="2:15" s="8" customFormat="1" ht="14.25" customHeight="1">
      <c r="B81" s="125"/>
      <c r="C81" s="125"/>
      <c r="D81" s="10" t="s">
        <v>37</v>
      </c>
      <c r="E81" s="130">
        <v>0.129</v>
      </c>
      <c r="F81" s="130"/>
      <c r="G81" s="130">
        <f t="shared" si="21"/>
        <v>0.11900000000000001</v>
      </c>
      <c r="H81" s="130"/>
      <c r="I81" s="131">
        <f t="shared" si="22"/>
        <v>0.159</v>
      </c>
      <c r="J81" s="131"/>
      <c r="K81" s="131">
        <f t="shared" si="23"/>
        <v>0.14900000000000002</v>
      </c>
      <c r="L81" s="131"/>
      <c r="M81" s="132" t="s">
        <v>66</v>
      </c>
      <c r="N81" s="132"/>
      <c r="O81" s="132"/>
    </row>
    <row r="82" spans="2:15" s="8" customFormat="1" ht="16.5" customHeight="1">
      <c r="B82" s="125"/>
      <c r="C82" s="125"/>
      <c r="D82" s="10" t="s">
        <v>39</v>
      </c>
      <c r="E82" s="130">
        <v>0.13900000000000001</v>
      </c>
      <c r="F82" s="130"/>
      <c r="G82" s="130">
        <f t="shared" si="21"/>
        <v>0.129</v>
      </c>
      <c r="H82" s="130"/>
      <c r="I82" s="131">
        <f t="shared" si="22"/>
        <v>0.16900000000000001</v>
      </c>
      <c r="J82" s="131"/>
      <c r="K82" s="131">
        <f t="shared" si="23"/>
        <v>0.159</v>
      </c>
      <c r="L82" s="131"/>
      <c r="M82" s="132"/>
      <c r="N82" s="132"/>
      <c r="O82" s="132"/>
    </row>
    <row r="83" spans="2:15" s="8" customFormat="1" ht="16.5" customHeight="1">
      <c r="B83" s="125"/>
      <c r="C83" s="125"/>
      <c r="D83" s="10" t="s">
        <v>37</v>
      </c>
      <c r="E83" s="131">
        <v>0.13400000000000001</v>
      </c>
      <c r="F83" s="131"/>
      <c r="G83" s="131">
        <f t="shared" si="21"/>
        <v>0.12400000000000001</v>
      </c>
      <c r="H83" s="131"/>
      <c r="I83" s="131">
        <f t="shared" si="22"/>
        <v>0.16400000000000001</v>
      </c>
      <c r="J83" s="131"/>
      <c r="K83" s="131">
        <f t="shared" si="23"/>
        <v>0.15400000000000003</v>
      </c>
      <c r="L83" s="131"/>
      <c r="M83" s="132" t="s">
        <v>67</v>
      </c>
      <c r="N83" s="132"/>
      <c r="O83" s="132"/>
    </row>
    <row r="84" spans="2:15" s="8" customFormat="1" ht="16.5" customHeight="1">
      <c r="B84" s="125"/>
      <c r="C84" s="125"/>
      <c r="D84" s="10" t="s">
        <v>39</v>
      </c>
      <c r="E84" s="131">
        <v>0.14399999999999999</v>
      </c>
      <c r="F84" s="131"/>
      <c r="G84" s="131">
        <f t="shared" si="21"/>
        <v>0.13399999999999998</v>
      </c>
      <c r="H84" s="131"/>
      <c r="I84" s="131">
        <f t="shared" si="22"/>
        <v>0.17399999999999999</v>
      </c>
      <c r="J84" s="131"/>
      <c r="K84" s="131">
        <f t="shared" si="23"/>
        <v>0.16399999999999998</v>
      </c>
      <c r="L84" s="131"/>
      <c r="M84" s="132"/>
      <c r="N84" s="132"/>
      <c r="O84" s="132"/>
    </row>
    <row r="85" spans="2:15" s="8" customFormat="1" ht="16.5" customHeight="1">
      <c r="B85" s="125"/>
      <c r="C85" s="125"/>
      <c r="D85" s="10" t="s">
        <v>37</v>
      </c>
      <c r="E85" s="130">
        <v>0.13400000000000001</v>
      </c>
      <c r="F85" s="130"/>
      <c r="G85" s="130">
        <f t="shared" si="21"/>
        <v>0.12400000000000001</v>
      </c>
      <c r="H85" s="130"/>
      <c r="I85" s="131">
        <f t="shared" si="22"/>
        <v>0.16400000000000001</v>
      </c>
      <c r="J85" s="131"/>
      <c r="K85" s="131">
        <f t="shared" si="23"/>
        <v>0.15400000000000003</v>
      </c>
      <c r="L85" s="131"/>
      <c r="M85" s="132" t="s">
        <v>68</v>
      </c>
      <c r="N85" s="132"/>
      <c r="O85" s="132"/>
    </row>
    <row r="86" spans="2:15" s="8" customFormat="1" ht="16.5" customHeight="1">
      <c r="B86" s="125"/>
      <c r="C86" s="125"/>
      <c r="D86" s="10" t="s">
        <v>39</v>
      </c>
      <c r="E86" s="130">
        <v>0.14399999999999999</v>
      </c>
      <c r="F86" s="130"/>
      <c r="G86" s="130">
        <f t="shared" si="21"/>
        <v>0.13399999999999998</v>
      </c>
      <c r="H86" s="130"/>
      <c r="I86" s="131">
        <f t="shared" si="22"/>
        <v>0.17399999999999999</v>
      </c>
      <c r="J86" s="131"/>
      <c r="K86" s="131">
        <f t="shared" si="23"/>
        <v>0.16399999999999998</v>
      </c>
      <c r="L86" s="131"/>
      <c r="M86" s="132"/>
      <c r="N86" s="132"/>
      <c r="O86" s="132"/>
    </row>
    <row r="87" spans="2:15" ht="18" customHeight="1">
      <c r="B87" s="129" t="s">
        <v>19</v>
      </c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</row>
    <row r="88" spans="2:15" ht="18.75" customHeight="1">
      <c r="B88" s="85" t="s">
        <v>0</v>
      </c>
      <c r="C88" s="85" t="s">
        <v>1</v>
      </c>
      <c r="D88" s="111" t="s">
        <v>2</v>
      </c>
      <c r="E88" s="44" t="s">
        <v>27</v>
      </c>
      <c r="F88" s="71"/>
      <c r="G88" s="71"/>
      <c r="H88" s="48"/>
      <c r="I88" s="44" t="s">
        <v>28</v>
      </c>
      <c r="J88" s="71"/>
      <c r="K88" s="71"/>
      <c r="L88" s="48"/>
      <c r="M88" s="85" t="s">
        <v>3</v>
      </c>
      <c r="N88" s="85" t="s">
        <v>4</v>
      </c>
      <c r="O88" s="85"/>
    </row>
    <row r="89" spans="2:15" ht="27.75" customHeight="1">
      <c r="B89" s="85"/>
      <c r="C89" s="85"/>
      <c r="D89" s="111"/>
      <c r="E89" s="47" t="s">
        <v>30</v>
      </c>
      <c r="F89" s="48"/>
      <c r="G89" s="47" t="s">
        <v>31</v>
      </c>
      <c r="H89" s="48"/>
      <c r="I89" s="47" t="s">
        <v>30</v>
      </c>
      <c r="J89" s="48"/>
      <c r="K89" s="47" t="s">
        <v>31</v>
      </c>
      <c r="L89" s="48"/>
      <c r="M89" s="85"/>
      <c r="N89" s="85"/>
      <c r="O89" s="85"/>
    </row>
    <row r="90" spans="2:15" ht="23.25" customHeight="1">
      <c r="B90" s="128" t="s">
        <v>15</v>
      </c>
      <c r="C90" s="28" t="s">
        <v>29</v>
      </c>
      <c r="D90" s="31" t="s">
        <v>7</v>
      </c>
      <c r="E90" s="81">
        <v>0.16700000000000001</v>
      </c>
      <c r="F90" s="81"/>
      <c r="G90" s="81">
        <f t="shared" ref="G90:G97" si="24">E90-1.5%</f>
        <v>0.15200000000000002</v>
      </c>
      <c r="H90" s="81"/>
      <c r="I90" s="81">
        <f t="shared" ref="I90:I97" si="25">E90+3%</f>
        <v>0.19700000000000001</v>
      </c>
      <c r="J90" s="81"/>
      <c r="K90" s="81">
        <f>I90-1.5%</f>
        <v>0.182</v>
      </c>
      <c r="L90" s="81"/>
      <c r="M90" s="105" t="s">
        <v>9</v>
      </c>
      <c r="N90" s="106" t="s">
        <v>16</v>
      </c>
      <c r="O90" s="107"/>
    </row>
    <row r="91" spans="2:15" ht="20.25" customHeight="1">
      <c r="B91" s="128"/>
      <c r="C91" s="28" t="s">
        <v>6</v>
      </c>
      <c r="D91" s="31" t="s">
        <v>11</v>
      </c>
      <c r="E91" s="81">
        <f>E90+1%</f>
        <v>0.17700000000000002</v>
      </c>
      <c r="F91" s="81"/>
      <c r="G91" s="81">
        <f t="shared" si="24"/>
        <v>0.16200000000000003</v>
      </c>
      <c r="H91" s="81"/>
      <c r="I91" s="81">
        <f t="shared" si="25"/>
        <v>0.20700000000000002</v>
      </c>
      <c r="J91" s="81"/>
      <c r="K91" s="81">
        <f>G91+3%</f>
        <v>0.19200000000000003</v>
      </c>
      <c r="L91" s="81"/>
      <c r="M91" s="105"/>
      <c r="N91" s="108"/>
      <c r="O91" s="109"/>
    </row>
    <row r="92" spans="2:15" ht="27.75" customHeight="1">
      <c r="B92" s="128" t="s">
        <v>17</v>
      </c>
      <c r="C92" s="28" t="s">
        <v>29</v>
      </c>
      <c r="D92" s="31" t="s">
        <v>7</v>
      </c>
      <c r="E92" s="81">
        <f>E90+2%</f>
        <v>0.187</v>
      </c>
      <c r="F92" s="81"/>
      <c r="G92" s="81">
        <f t="shared" si="24"/>
        <v>0.17199999999999999</v>
      </c>
      <c r="H92" s="81"/>
      <c r="I92" s="81">
        <f t="shared" si="25"/>
        <v>0.217</v>
      </c>
      <c r="J92" s="81"/>
      <c r="K92" s="81">
        <f t="shared" ref="K92:K97" si="26">I92-1.5%</f>
        <v>0.20200000000000001</v>
      </c>
      <c r="L92" s="81"/>
      <c r="M92" s="105"/>
      <c r="N92" s="108"/>
      <c r="O92" s="109"/>
    </row>
    <row r="93" spans="2:15" ht="20.25" customHeight="1">
      <c r="B93" s="128"/>
      <c r="C93" s="28" t="s">
        <v>6</v>
      </c>
      <c r="D93" s="31" t="s">
        <v>11</v>
      </c>
      <c r="E93" s="81">
        <f>E91+2%</f>
        <v>0.19700000000000001</v>
      </c>
      <c r="F93" s="81"/>
      <c r="G93" s="81">
        <f t="shared" si="24"/>
        <v>0.182</v>
      </c>
      <c r="H93" s="81"/>
      <c r="I93" s="81">
        <f t="shared" si="25"/>
        <v>0.22700000000000001</v>
      </c>
      <c r="J93" s="81"/>
      <c r="K93" s="81">
        <f t="shared" si="26"/>
        <v>0.21200000000000002</v>
      </c>
      <c r="L93" s="81"/>
      <c r="M93" s="105"/>
      <c r="N93" s="108"/>
      <c r="O93" s="109"/>
    </row>
    <row r="94" spans="2:15" s="8" customFormat="1" ht="41.25" customHeight="1">
      <c r="B94" s="125" t="s">
        <v>40</v>
      </c>
      <c r="C94" s="28" t="s">
        <v>29</v>
      </c>
      <c r="D94" s="31" t="s">
        <v>7</v>
      </c>
      <c r="E94" s="81">
        <f>E90+0.5%</f>
        <v>0.17200000000000001</v>
      </c>
      <c r="F94" s="81"/>
      <c r="G94" s="81">
        <f>G90+0.5%</f>
        <v>0.15700000000000003</v>
      </c>
      <c r="H94" s="81"/>
      <c r="I94" s="81">
        <f t="shared" ref="I94:I95" si="27">I90+0.5%</f>
        <v>0.20200000000000001</v>
      </c>
      <c r="J94" s="81"/>
      <c r="K94" s="81">
        <f t="shared" ref="K94:K95" si="28">K90+0.5%</f>
        <v>0.187</v>
      </c>
      <c r="L94" s="81"/>
      <c r="M94" s="126" t="s">
        <v>9</v>
      </c>
      <c r="N94" s="108"/>
      <c r="O94" s="109"/>
    </row>
    <row r="95" spans="2:15" s="8" customFormat="1" ht="41.25" customHeight="1">
      <c r="B95" s="125"/>
      <c r="C95" s="28" t="s">
        <v>6</v>
      </c>
      <c r="D95" s="31" t="s">
        <v>11</v>
      </c>
      <c r="E95" s="81">
        <f>E91+0.5%</f>
        <v>0.18200000000000002</v>
      </c>
      <c r="F95" s="81"/>
      <c r="G95" s="81">
        <f t="shared" ref="G95" si="29">G91+0.5%</f>
        <v>0.16700000000000004</v>
      </c>
      <c r="H95" s="81"/>
      <c r="I95" s="81">
        <f t="shared" si="27"/>
        <v>0.21200000000000002</v>
      </c>
      <c r="J95" s="81"/>
      <c r="K95" s="81">
        <f t="shared" si="28"/>
        <v>0.19700000000000004</v>
      </c>
      <c r="L95" s="81"/>
      <c r="M95" s="127"/>
      <c r="N95" s="108"/>
      <c r="O95" s="109"/>
    </row>
    <row r="96" spans="2:15" ht="40.5" customHeight="1">
      <c r="B96" s="117" t="s">
        <v>90</v>
      </c>
      <c r="C96" s="27" t="s">
        <v>29</v>
      </c>
      <c r="D96" s="30" t="s">
        <v>7</v>
      </c>
      <c r="E96" s="87">
        <f>E90-1%</f>
        <v>0.157</v>
      </c>
      <c r="F96" s="87"/>
      <c r="G96" s="87">
        <f t="shared" si="24"/>
        <v>0.14200000000000002</v>
      </c>
      <c r="H96" s="87"/>
      <c r="I96" s="87">
        <f t="shared" si="25"/>
        <v>0.187</v>
      </c>
      <c r="J96" s="87"/>
      <c r="K96" s="87">
        <f t="shared" si="26"/>
        <v>0.17199999999999999</v>
      </c>
      <c r="L96" s="87"/>
      <c r="M96" s="118" t="s">
        <v>9</v>
      </c>
      <c r="N96" s="86" t="s">
        <v>16</v>
      </c>
      <c r="O96" s="86"/>
    </row>
    <row r="97" spans="2:15" ht="69.75" customHeight="1">
      <c r="B97" s="116"/>
      <c r="C97" s="27" t="s">
        <v>6</v>
      </c>
      <c r="D97" s="30" t="s">
        <v>11</v>
      </c>
      <c r="E97" s="87">
        <f>E96+1%</f>
        <v>0.16700000000000001</v>
      </c>
      <c r="F97" s="87"/>
      <c r="G97" s="87">
        <f t="shared" si="24"/>
        <v>0.15200000000000002</v>
      </c>
      <c r="H97" s="87"/>
      <c r="I97" s="87">
        <f t="shared" si="25"/>
        <v>0.19700000000000001</v>
      </c>
      <c r="J97" s="87"/>
      <c r="K97" s="87">
        <f t="shared" si="26"/>
        <v>0.182</v>
      </c>
      <c r="L97" s="87"/>
      <c r="M97" s="118"/>
      <c r="N97" s="86"/>
      <c r="O97" s="86"/>
    </row>
    <row r="98" spans="2:15" ht="16.5" customHeight="1">
      <c r="B98" s="84" t="s">
        <v>25</v>
      </c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</row>
    <row r="99" spans="2:15" ht="18" customHeight="1">
      <c r="B99" s="85" t="s">
        <v>0</v>
      </c>
      <c r="C99" s="85" t="s">
        <v>1</v>
      </c>
      <c r="D99" s="111" t="s">
        <v>2</v>
      </c>
      <c r="E99" s="44" t="s">
        <v>27</v>
      </c>
      <c r="F99" s="71"/>
      <c r="G99" s="71"/>
      <c r="H99" s="48"/>
      <c r="I99" s="44" t="s">
        <v>28</v>
      </c>
      <c r="J99" s="71"/>
      <c r="K99" s="71"/>
      <c r="L99" s="48"/>
      <c r="M99" s="85" t="s">
        <v>3</v>
      </c>
      <c r="N99" s="85" t="s">
        <v>4</v>
      </c>
      <c r="O99" s="85"/>
    </row>
    <row r="100" spans="2:15" ht="27.75" customHeight="1">
      <c r="B100" s="85"/>
      <c r="C100" s="85"/>
      <c r="D100" s="111"/>
      <c r="E100" s="47" t="s">
        <v>30</v>
      </c>
      <c r="F100" s="48"/>
      <c r="G100" s="47" t="s">
        <v>31</v>
      </c>
      <c r="H100" s="48"/>
      <c r="I100" s="47" t="s">
        <v>30</v>
      </c>
      <c r="J100" s="48"/>
      <c r="K100" s="47" t="s">
        <v>31</v>
      </c>
      <c r="L100" s="48"/>
      <c r="M100" s="85"/>
      <c r="N100" s="85"/>
      <c r="O100" s="85"/>
    </row>
    <row r="101" spans="2:15" ht="14.25" customHeight="1">
      <c r="B101" s="95" t="s">
        <v>20</v>
      </c>
      <c r="C101" s="77" t="s">
        <v>21</v>
      </c>
      <c r="D101" s="31" t="s">
        <v>91</v>
      </c>
      <c r="E101" s="79">
        <v>0.1075</v>
      </c>
      <c r="F101" s="80"/>
      <c r="G101" s="79">
        <f>E101-1.5%</f>
        <v>9.2499999999999999E-2</v>
      </c>
      <c r="H101" s="80"/>
      <c r="I101" s="81">
        <f>E101</f>
        <v>0.1075</v>
      </c>
      <c r="J101" s="81"/>
      <c r="K101" s="81">
        <f>I101-1.5%</f>
        <v>9.2499999999999999E-2</v>
      </c>
      <c r="L101" s="81"/>
      <c r="M101" s="119" t="s">
        <v>24</v>
      </c>
      <c r="N101" s="88" t="s">
        <v>92</v>
      </c>
      <c r="O101" s="88"/>
    </row>
    <row r="102" spans="2:15" ht="14.25" customHeight="1">
      <c r="B102" s="96"/>
      <c r="C102" s="78"/>
      <c r="D102" s="31" t="s">
        <v>7</v>
      </c>
      <c r="E102" s="79">
        <f>E101-0.5%</f>
        <v>0.10249999999999999</v>
      </c>
      <c r="F102" s="80"/>
      <c r="G102" s="79">
        <f t="shared" ref="G102:G106" si="30">E102-1.5%</f>
        <v>8.7499999999999994E-2</v>
      </c>
      <c r="H102" s="80"/>
      <c r="I102" s="81"/>
      <c r="J102" s="81"/>
      <c r="K102" s="81"/>
      <c r="L102" s="81"/>
      <c r="M102" s="119"/>
      <c r="N102" s="88"/>
      <c r="O102" s="88"/>
    </row>
    <row r="103" spans="2:15" ht="21.75" customHeight="1">
      <c r="B103" s="82" t="s">
        <v>69</v>
      </c>
      <c r="C103" s="77" t="s">
        <v>21</v>
      </c>
      <c r="D103" s="31" t="s">
        <v>91</v>
      </c>
      <c r="E103" s="79">
        <f>10.4%-0.15%</f>
        <v>0.10250000000000001</v>
      </c>
      <c r="F103" s="80"/>
      <c r="G103" s="79">
        <f t="shared" si="30"/>
        <v>8.7500000000000008E-2</v>
      </c>
      <c r="H103" s="80"/>
      <c r="I103" s="81">
        <f>I101</f>
        <v>0.1075</v>
      </c>
      <c r="J103" s="81"/>
      <c r="K103" s="81">
        <f>I103-1.5%</f>
        <v>9.2499999999999999E-2</v>
      </c>
      <c r="L103" s="81"/>
      <c r="M103" s="119"/>
      <c r="N103" s="88"/>
      <c r="O103" s="88"/>
    </row>
    <row r="104" spans="2:15" ht="27" customHeight="1">
      <c r="B104" s="83"/>
      <c r="C104" s="78"/>
      <c r="D104" s="31" t="s">
        <v>7</v>
      </c>
      <c r="E104" s="79">
        <f>E103-1%</f>
        <v>9.2500000000000013E-2</v>
      </c>
      <c r="F104" s="80"/>
      <c r="G104" s="79">
        <f t="shared" si="30"/>
        <v>7.7500000000000013E-2</v>
      </c>
      <c r="H104" s="80"/>
      <c r="I104" s="81"/>
      <c r="J104" s="81"/>
      <c r="K104" s="81"/>
      <c r="L104" s="81"/>
      <c r="M104" s="119"/>
      <c r="N104" s="88"/>
      <c r="O104" s="88"/>
    </row>
    <row r="105" spans="2:15" ht="20.25" customHeight="1">
      <c r="B105" s="82" t="s">
        <v>97</v>
      </c>
      <c r="C105" s="77" t="s">
        <v>21</v>
      </c>
      <c r="D105" s="31" t="s">
        <v>91</v>
      </c>
      <c r="E105" s="79">
        <f>9.4%-0.15%</f>
        <v>9.2499999999999999E-2</v>
      </c>
      <c r="F105" s="80"/>
      <c r="G105" s="79">
        <f t="shared" si="30"/>
        <v>7.7499999999999999E-2</v>
      </c>
      <c r="H105" s="80"/>
      <c r="I105" s="81"/>
      <c r="J105" s="81"/>
      <c r="K105" s="81"/>
      <c r="L105" s="81"/>
      <c r="M105" s="119"/>
      <c r="N105" s="88"/>
      <c r="O105" s="88"/>
    </row>
    <row r="106" spans="2:15" ht="20.25" customHeight="1">
      <c r="B106" s="83"/>
      <c r="C106" s="78"/>
      <c r="D106" s="31" t="s">
        <v>7</v>
      </c>
      <c r="E106" s="79">
        <f>E105-1%</f>
        <v>8.2500000000000004E-2</v>
      </c>
      <c r="F106" s="80"/>
      <c r="G106" s="79">
        <f t="shared" si="30"/>
        <v>6.7500000000000004E-2</v>
      </c>
      <c r="H106" s="80"/>
      <c r="I106" s="81"/>
      <c r="J106" s="81"/>
      <c r="K106" s="81"/>
      <c r="L106" s="81"/>
      <c r="M106" s="119"/>
      <c r="N106" s="88"/>
      <c r="O106" s="88"/>
    </row>
    <row r="107" spans="2:15" ht="20.25" customHeight="1">
      <c r="B107" s="77" t="s">
        <v>98</v>
      </c>
      <c r="C107" s="77" t="s">
        <v>21</v>
      </c>
      <c r="D107" s="31" t="s">
        <v>91</v>
      </c>
      <c r="E107" s="79">
        <f>10.63%-0.15%</f>
        <v>0.1048</v>
      </c>
      <c r="F107" s="80"/>
      <c r="G107" s="79">
        <f>E107-2%</f>
        <v>8.48E-2</v>
      </c>
      <c r="H107" s="80"/>
      <c r="I107" s="81">
        <f>I101</f>
        <v>0.1075</v>
      </c>
      <c r="J107" s="81"/>
      <c r="K107" s="81">
        <f>I107-1.5%</f>
        <v>9.2499999999999999E-2</v>
      </c>
      <c r="L107" s="81"/>
      <c r="M107" s="119"/>
      <c r="N107" s="88"/>
      <c r="O107" s="88"/>
    </row>
    <row r="108" spans="2:15" ht="19.5" customHeight="1">
      <c r="B108" s="78"/>
      <c r="C108" s="78"/>
      <c r="D108" s="31" t="s">
        <v>7</v>
      </c>
      <c r="E108" s="79">
        <f>E107-2%</f>
        <v>8.48E-2</v>
      </c>
      <c r="F108" s="80"/>
      <c r="G108" s="79">
        <f>E108-2%</f>
        <v>6.4799999999999996E-2</v>
      </c>
      <c r="H108" s="80"/>
      <c r="I108" s="81"/>
      <c r="J108" s="81"/>
      <c r="K108" s="81"/>
      <c r="L108" s="81"/>
      <c r="M108" s="119"/>
      <c r="N108" s="88"/>
      <c r="O108" s="88"/>
    </row>
    <row r="109" spans="2:15" ht="16.5" customHeight="1">
      <c r="B109" s="120" t="s">
        <v>96</v>
      </c>
      <c r="C109" s="122" t="s">
        <v>21</v>
      </c>
      <c r="D109" s="42" t="s">
        <v>91</v>
      </c>
      <c r="E109" s="114">
        <f>9.4%-0.15%</f>
        <v>9.2499999999999999E-2</v>
      </c>
      <c r="F109" s="115"/>
      <c r="G109" s="114">
        <f t="shared" ref="G109:G110" si="31">E109-1.5%</f>
        <v>7.7499999999999999E-2</v>
      </c>
      <c r="H109" s="115"/>
      <c r="I109" s="124">
        <f>I103</f>
        <v>0.1075</v>
      </c>
      <c r="J109" s="124"/>
      <c r="K109" s="124">
        <f>I109-1.5%</f>
        <v>9.2499999999999999E-2</v>
      </c>
      <c r="L109" s="124"/>
      <c r="M109" s="119"/>
      <c r="N109" s="88"/>
      <c r="O109" s="88"/>
    </row>
    <row r="110" spans="2:15" ht="16.5" customHeight="1">
      <c r="B110" s="121"/>
      <c r="C110" s="123"/>
      <c r="D110" s="42" t="s">
        <v>7</v>
      </c>
      <c r="E110" s="114">
        <f>E109-1%</f>
        <v>8.2500000000000004E-2</v>
      </c>
      <c r="F110" s="115"/>
      <c r="G110" s="114">
        <f t="shared" si="31"/>
        <v>6.7500000000000004E-2</v>
      </c>
      <c r="H110" s="115"/>
      <c r="I110" s="124"/>
      <c r="J110" s="124"/>
      <c r="K110" s="124"/>
      <c r="L110" s="124"/>
      <c r="M110" s="119"/>
      <c r="N110" s="88"/>
      <c r="O110" s="88"/>
    </row>
    <row r="111" spans="2:15" ht="15" customHeight="1">
      <c r="B111" s="77" t="s">
        <v>76</v>
      </c>
      <c r="C111" s="77" t="s">
        <v>21</v>
      </c>
      <c r="D111" s="112" t="s">
        <v>81</v>
      </c>
      <c r="E111" s="97">
        <f>8.8%-0.15%</f>
        <v>8.6500000000000007E-2</v>
      </c>
      <c r="F111" s="98"/>
      <c r="G111" s="98"/>
      <c r="H111" s="99"/>
      <c r="I111" s="97">
        <f>I101</f>
        <v>0.1075</v>
      </c>
      <c r="J111" s="98"/>
      <c r="K111" s="98"/>
      <c r="L111" s="99"/>
      <c r="M111" s="119"/>
      <c r="N111" s="88"/>
      <c r="O111" s="88"/>
    </row>
    <row r="112" spans="2:15" ht="10.5" customHeight="1">
      <c r="B112" s="78"/>
      <c r="C112" s="78"/>
      <c r="D112" s="113"/>
      <c r="E112" s="100"/>
      <c r="F112" s="101"/>
      <c r="G112" s="101"/>
      <c r="H112" s="102"/>
      <c r="I112" s="100"/>
      <c r="J112" s="101"/>
      <c r="K112" s="101"/>
      <c r="L112" s="102"/>
      <c r="M112" s="119"/>
      <c r="N112" s="88"/>
      <c r="O112" s="88"/>
    </row>
    <row r="113" spans="2:15" ht="18" customHeight="1">
      <c r="B113" s="77" t="s">
        <v>77</v>
      </c>
      <c r="C113" s="116" t="s">
        <v>21</v>
      </c>
      <c r="D113" s="103" t="s">
        <v>81</v>
      </c>
      <c r="E113" s="104" t="s">
        <v>82</v>
      </c>
      <c r="F113" s="104"/>
      <c r="G113" s="104"/>
      <c r="H113" s="104"/>
      <c r="I113" s="104"/>
      <c r="J113" s="104"/>
      <c r="K113" s="104"/>
      <c r="L113" s="104"/>
      <c r="M113" s="119"/>
      <c r="N113" s="88"/>
      <c r="O113" s="88"/>
    </row>
    <row r="114" spans="2:15" ht="21" customHeight="1">
      <c r="B114" s="78"/>
      <c r="C114" s="116"/>
      <c r="D114" s="103"/>
      <c r="E114" s="79">
        <v>8.8999999999999996E-2</v>
      </c>
      <c r="F114" s="110"/>
      <c r="G114" s="110"/>
      <c r="H114" s="110"/>
      <c r="I114" s="110"/>
      <c r="J114" s="110"/>
      <c r="K114" s="110"/>
      <c r="L114" s="80"/>
      <c r="M114" s="119"/>
      <c r="N114" s="88"/>
      <c r="O114" s="88"/>
    </row>
    <row r="115" spans="2:15" ht="44.25" customHeight="1">
      <c r="B115" s="89" t="s">
        <v>70</v>
      </c>
      <c r="C115" s="92" t="s">
        <v>22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4"/>
    </row>
    <row r="116" spans="2:15" ht="15" customHeight="1">
      <c r="B116" s="90"/>
      <c r="C116" s="92" t="s">
        <v>93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4"/>
    </row>
    <row r="117" spans="2:15" ht="15" customHeight="1">
      <c r="B117" s="90"/>
      <c r="C117" s="92" t="s">
        <v>94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4"/>
    </row>
    <row r="118" spans="2:15" ht="15" customHeight="1">
      <c r="B118" s="90"/>
      <c r="C118" s="92" t="s">
        <v>23</v>
      </c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4"/>
    </row>
    <row r="119" spans="2:15" ht="15" customHeight="1">
      <c r="B119" s="90"/>
      <c r="C119" s="92" t="s">
        <v>80</v>
      </c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4"/>
    </row>
    <row r="120" spans="2:15" ht="14.25" customHeight="1">
      <c r="B120" s="91"/>
      <c r="C120" s="92" t="s">
        <v>95</v>
      </c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4"/>
    </row>
    <row r="121" spans="2:15" ht="2.25" customHeight="1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</row>
    <row r="122" spans="2:15" ht="12.75" customHeight="1">
      <c r="B122" s="211" t="s">
        <v>75</v>
      </c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</row>
    <row r="123" spans="2:15" ht="14.25" customHeight="1">
      <c r="B123" s="85" t="s">
        <v>0</v>
      </c>
      <c r="C123" s="85" t="s">
        <v>1</v>
      </c>
      <c r="D123" s="111" t="s">
        <v>2</v>
      </c>
      <c r="E123" s="44" t="s">
        <v>27</v>
      </c>
      <c r="F123" s="71"/>
      <c r="G123" s="71"/>
      <c r="H123" s="48"/>
      <c r="I123" s="44" t="s">
        <v>28</v>
      </c>
      <c r="J123" s="71"/>
      <c r="K123" s="71"/>
      <c r="L123" s="48"/>
      <c r="M123" s="85" t="s">
        <v>3</v>
      </c>
      <c r="N123" s="85" t="s">
        <v>4</v>
      </c>
      <c r="O123" s="85"/>
    </row>
    <row r="124" spans="2:15" ht="28.5" customHeight="1">
      <c r="B124" s="85"/>
      <c r="C124" s="85"/>
      <c r="D124" s="111"/>
      <c r="E124" s="47" t="s">
        <v>30</v>
      </c>
      <c r="F124" s="48"/>
      <c r="G124" s="47" t="s">
        <v>31</v>
      </c>
      <c r="H124" s="48"/>
      <c r="I124" s="47" t="s">
        <v>30</v>
      </c>
      <c r="J124" s="48"/>
      <c r="K124" s="47" t="s">
        <v>31</v>
      </c>
      <c r="L124" s="48"/>
      <c r="M124" s="85"/>
      <c r="N124" s="85"/>
      <c r="O124" s="85"/>
    </row>
    <row r="125" spans="2:15" ht="55.5" customHeight="1">
      <c r="B125" s="32" t="s">
        <v>78</v>
      </c>
      <c r="C125" s="33" t="s">
        <v>21</v>
      </c>
      <c r="D125" s="34" t="s">
        <v>74</v>
      </c>
      <c r="E125" s="215">
        <v>0.189</v>
      </c>
      <c r="F125" s="215"/>
      <c r="G125" s="215">
        <f>E125-1.5%</f>
        <v>0.17399999999999999</v>
      </c>
      <c r="H125" s="215"/>
      <c r="I125" s="216" t="s">
        <v>8</v>
      </c>
      <c r="J125" s="217"/>
      <c r="K125" s="217"/>
      <c r="L125" s="218"/>
      <c r="M125" s="219" t="s">
        <v>38</v>
      </c>
      <c r="N125" s="214">
        <v>4900000</v>
      </c>
      <c r="O125" s="214"/>
    </row>
    <row r="126" spans="2:15" ht="42.75" customHeight="1">
      <c r="B126" s="32" t="s">
        <v>79</v>
      </c>
      <c r="C126" s="33" t="s">
        <v>21</v>
      </c>
      <c r="D126" s="34" t="s">
        <v>74</v>
      </c>
      <c r="E126" s="215">
        <f>E125+3%</f>
        <v>0.219</v>
      </c>
      <c r="F126" s="215"/>
      <c r="G126" s="215">
        <f t="shared" ref="G126" si="32">E126-1.5%</f>
        <v>0.20400000000000001</v>
      </c>
      <c r="H126" s="215"/>
      <c r="I126" s="215">
        <f>E126+3%</f>
        <v>0.249</v>
      </c>
      <c r="J126" s="215"/>
      <c r="K126" s="215">
        <f>G126+3%</f>
        <v>0.23400000000000001</v>
      </c>
      <c r="L126" s="215"/>
      <c r="M126" s="219"/>
      <c r="N126" s="214"/>
      <c r="O126" s="214"/>
    </row>
    <row r="127" spans="2:15" ht="6.75" customHeight="1"/>
  </sheetData>
  <mergeCells count="432">
    <mergeCell ref="N125:O126"/>
    <mergeCell ref="I126:J126"/>
    <mergeCell ref="K126:L126"/>
    <mergeCell ref="E126:F126"/>
    <mergeCell ref="G126:H126"/>
    <mergeCell ref="N123:O124"/>
    <mergeCell ref="B123:B124"/>
    <mergeCell ref="C123:C124"/>
    <mergeCell ref="D123:D124"/>
    <mergeCell ref="E123:H123"/>
    <mergeCell ref="I123:L123"/>
    <mergeCell ref="M123:M124"/>
    <mergeCell ref="I125:L125"/>
    <mergeCell ref="E125:F125"/>
    <mergeCell ref="G125:H125"/>
    <mergeCell ref="M125:M126"/>
    <mergeCell ref="E124:F124"/>
    <mergeCell ref="G124:H124"/>
    <mergeCell ref="I124:J124"/>
    <mergeCell ref="K124:L124"/>
    <mergeCell ref="K40:L40"/>
    <mergeCell ref="E36:F36"/>
    <mergeCell ref="G36:H36"/>
    <mergeCell ref="I36:J36"/>
    <mergeCell ref="I39:J39"/>
    <mergeCell ref="K39:L39"/>
    <mergeCell ref="E40:F40"/>
    <mergeCell ref="G40:H40"/>
    <mergeCell ref="I40:J40"/>
    <mergeCell ref="G34:H34"/>
    <mergeCell ref="I34:J34"/>
    <mergeCell ref="K34:L34"/>
    <mergeCell ref="E35:F35"/>
    <mergeCell ref="G35:H35"/>
    <mergeCell ref="I35:J35"/>
    <mergeCell ref="K35:L35"/>
    <mergeCell ref="I38:J38"/>
    <mergeCell ref="K38:L38"/>
    <mergeCell ref="K36:L36"/>
    <mergeCell ref="E37:F37"/>
    <mergeCell ref="E38:F38"/>
    <mergeCell ref="G38:H38"/>
    <mergeCell ref="B122:O122"/>
    <mergeCell ref="B30:B31"/>
    <mergeCell ref="C30:C31"/>
    <mergeCell ref="E30:F30"/>
    <mergeCell ref="G30:H30"/>
    <mergeCell ref="I30:J30"/>
    <mergeCell ref="K30:L30"/>
    <mergeCell ref="G37:H37"/>
    <mergeCell ref="I37:J37"/>
    <mergeCell ref="K37:L37"/>
    <mergeCell ref="M30:M31"/>
    <mergeCell ref="N30:O31"/>
    <mergeCell ref="E31:F31"/>
    <mergeCell ref="G31:H31"/>
    <mergeCell ref="I31:J31"/>
    <mergeCell ref="K31:L31"/>
    <mergeCell ref="N32:O37"/>
    <mergeCell ref="E33:F33"/>
    <mergeCell ref="G33:H33"/>
    <mergeCell ref="I33:J33"/>
    <mergeCell ref="K33:L33"/>
    <mergeCell ref="E34:F34"/>
    <mergeCell ref="M32:M37"/>
    <mergeCell ref="C55:O55"/>
    <mergeCell ref="B27:B29"/>
    <mergeCell ref="G28:H28"/>
    <mergeCell ref="E29:F29"/>
    <mergeCell ref="G29:H29"/>
    <mergeCell ref="C27:C29"/>
    <mergeCell ref="E27:F27"/>
    <mergeCell ref="G27:H27"/>
    <mergeCell ref="I27:L29"/>
    <mergeCell ref="G15:H15"/>
    <mergeCell ref="K15:L15"/>
    <mergeCell ref="I20:J20"/>
    <mergeCell ref="K20:L20"/>
    <mergeCell ref="B21:B26"/>
    <mergeCell ref="I18:J18"/>
    <mergeCell ref="K18:L18"/>
    <mergeCell ref="I19:J19"/>
    <mergeCell ref="K19:L19"/>
    <mergeCell ref="B15:B20"/>
    <mergeCell ref="C15:C17"/>
    <mergeCell ref="E15:F15"/>
    <mergeCell ref="E17:F17"/>
    <mergeCell ref="E19:F19"/>
    <mergeCell ref="G19:H19"/>
    <mergeCell ref="E20:F20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G20:H20"/>
    <mergeCell ref="B8:O8"/>
    <mergeCell ref="B9:B14"/>
    <mergeCell ref="C9:C11"/>
    <mergeCell ref="E9:F9"/>
    <mergeCell ref="G9:H9"/>
    <mergeCell ref="I9:L11"/>
    <mergeCell ref="M9:M14"/>
    <mergeCell ref="N9:O20"/>
    <mergeCell ref="E10:F10"/>
    <mergeCell ref="G10:H10"/>
    <mergeCell ref="E11:F11"/>
    <mergeCell ref="G11:H11"/>
    <mergeCell ref="C12:C14"/>
    <mergeCell ref="E12:F12"/>
    <mergeCell ref="G12:H12"/>
    <mergeCell ref="I12:L14"/>
    <mergeCell ref="M15:M20"/>
    <mergeCell ref="C18:C20"/>
    <mergeCell ref="E18:F18"/>
    <mergeCell ref="G18:H18"/>
    <mergeCell ref="C24:C26"/>
    <mergeCell ref="E24:F24"/>
    <mergeCell ref="G24:H24"/>
    <mergeCell ref="I24:L26"/>
    <mergeCell ref="E25:F25"/>
    <mergeCell ref="G25:H25"/>
    <mergeCell ref="E26:F26"/>
    <mergeCell ref="G26:H26"/>
    <mergeCell ref="E13:F13"/>
    <mergeCell ref="G13:H13"/>
    <mergeCell ref="E14:F14"/>
    <mergeCell ref="G14:H14"/>
    <mergeCell ref="E16:F16"/>
    <mergeCell ref="G16:H16"/>
    <mergeCell ref="I16:J16"/>
    <mergeCell ref="K16:L16"/>
    <mergeCell ref="C21:C23"/>
    <mergeCell ref="E21:F21"/>
    <mergeCell ref="G21:H21"/>
    <mergeCell ref="I21:L23"/>
    <mergeCell ref="G17:H17"/>
    <mergeCell ref="I17:J17"/>
    <mergeCell ref="K17:L17"/>
    <mergeCell ref="I15:J15"/>
    <mergeCell ref="M21:M26"/>
    <mergeCell ref="E22:F22"/>
    <mergeCell ref="G22:H22"/>
    <mergeCell ref="E23:F23"/>
    <mergeCell ref="G23:H23"/>
    <mergeCell ref="C56:O57"/>
    <mergeCell ref="I54:J54"/>
    <mergeCell ref="K54:L54"/>
    <mergeCell ref="B49:B58"/>
    <mergeCell ref="C58:O58"/>
    <mergeCell ref="M27:M29"/>
    <mergeCell ref="E28:F28"/>
    <mergeCell ref="M38:M40"/>
    <mergeCell ref="B32:B37"/>
    <mergeCell ref="C32:C34"/>
    <mergeCell ref="E32:F32"/>
    <mergeCell ref="G32:H32"/>
    <mergeCell ref="I32:J32"/>
    <mergeCell ref="K32:L32"/>
    <mergeCell ref="C35:C37"/>
    <mergeCell ref="B38:B40"/>
    <mergeCell ref="C38:C40"/>
    <mergeCell ref="E39:F39"/>
    <mergeCell ref="G39:H39"/>
    <mergeCell ref="C49:L49"/>
    <mergeCell ref="M49:M54"/>
    <mergeCell ref="N49:O54"/>
    <mergeCell ref="D50:D51"/>
    <mergeCell ref="E50:F50"/>
    <mergeCell ref="G50:H50"/>
    <mergeCell ref="I50:J50"/>
    <mergeCell ref="K50:L50"/>
    <mergeCell ref="E51:F51"/>
    <mergeCell ref="G51:H51"/>
    <mergeCell ref="I51:J51"/>
    <mergeCell ref="G54:H54"/>
    <mergeCell ref="K51:L51"/>
    <mergeCell ref="C52:L52"/>
    <mergeCell ref="K53:L53"/>
    <mergeCell ref="E54:F54"/>
    <mergeCell ref="N38:O40"/>
    <mergeCell ref="D53:D54"/>
    <mergeCell ref="E53:F53"/>
    <mergeCell ref="G53:H53"/>
    <mergeCell ref="I53:J53"/>
    <mergeCell ref="B62:B64"/>
    <mergeCell ref="C62:C64"/>
    <mergeCell ref="E62:F62"/>
    <mergeCell ref="I62:J62"/>
    <mergeCell ref="M62:M64"/>
    <mergeCell ref="N62:O64"/>
    <mergeCell ref="E63:F63"/>
    <mergeCell ref="I63:J63"/>
    <mergeCell ref="E64:F64"/>
    <mergeCell ref="I64:J64"/>
    <mergeCell ref="B60:B61"/>
    <mergeCell ref="C60:C61"/>
    <mergeCell ref="D60:D61"/>
    <mergeCell ref="E60:H60"/>
    <mergeCell ref="I60:L60"/>
    <mergeCell ref="M60:M61"/>
    <mergeCell ref="N60:O61"/>
    <mergeCell ref="E61:F61"/>
    <mergeCell ref="I61:J61"/>
    <mergeCell ref="B66:B68"/>
    <mergeCell ref="C66:C68"/>
    <mergeCell ref="D66:D68"/>
    <mergeCell ref="E66:L66"/>
    <mergeCell ref="M66:M68"/>
    <mergeCell ref="N66:O68"/>
    <mergeCell ref="E67:F67"/>
    <mergeCell ref="G67:H67"/>
    <mergeCell ref="I67:J67"/>
    <mergeCell ref="K67:L67"/>
    <mergeCell ref="B69:B71"/>
    <mergeCell ref="C69:C71"/>
    <mergeCell ref="M69:M71"/>
    <mergeCell ref="N69:O71"/>
    <mergeCell ref="B75:O75"/>
    <mergeCell ref="B76:B77"/>
    <mergeCell ref="C76:C77"/>
    <mergeCell ref="D76:D77"/>
    <mergeCell ref="E76:H76"/>
    <mergeCell ref="I76:L76"/>
    <mergeCell ref="M76:M77"/>
    <mergeCell ref="N76:O77"/>
    <mergeCell ref="E77:F77"/>
    <mergeCell ref="G77:H77"/>
    <mergeCell ref="I77:J77"/>
    <mergeCell ref="K77:L77"/>
    <mergeCell ref="B72:B74"/>
    <mergeCell ref="C72:C74"/>
    <mergeCell ref="M72:M74"/>
    <mergeCell ref="N72:O74"/>
    <mergeCell ref="B78:B86"/>
    <mergeCell ref="C78:C86"/>
    <mergeCell ref="E78:F78"/>
    <mergeCell ref="G78:H78"/>
    <mergeCell ref="I78:J78"/>
    <mergeCell ref="K78:L78"/>
    <mergeCell ref="N78:O86"/>
    <mergeCell ref="E79:F79"/>
    <mergeCell ref="G79:H79"/>
    <mergeCell ref="I79:J79"/>
    <mergeCell ref="K79:L79"/>
    <mergeCell ref="M79:M80"/>
    <mergeCell ref="E80:F80"/>
    <mergeCell ref="G80:H80"/>
    <mergeCell ref="I80:J80"/>
    <mergeCell ref="K80:L80"/>
    <mergeCell ref="E81:F81"/>
    <mergeCell ref="G81:H81"/>
    <mergeCell ref="I81:J81"/>
    <mergeCell ref="K81:L81"/>
    <mergeCell ref="M81:M82"/>
    <mergeCell ref="E82:F82"/>
    <mergeCell ref="G82:H82"/>
    <mergeCell ref="I82:J82"/>
    <mergeCell ref="K82:L82"/>
    <mergeCell ref="E83:F83"/>
    <mergeCell ref="G83:H83"/>
    <mergeCell ref="I83:J83"/>
    <mergeCell ref="K83:L83"/>
    <mergeCell ref="M83:M84"/>
    <mergeCell ref="E84:F84"/>
    <mergeCell ref="G84:H84"/>
    <mergeCell ref="I84:J84"/>
    <mergeCell ref="K84:L84"/>
    <mergeCell ref="E85:F85"/>
    <mergeCell ref="G85:H85"/>
    <mergeCell ref="I85:J85"/>
    <mergeCell ref="K85:L85"/>
    <mergeCell ref="M85:M86"/>
    <mergeCell ref="E86:F86"/>
    <mergeCell ref="G86:H86"/>
    <mergeCell ref="I86:J86"/>
    <mergeCell ref="K86:L86"/>
    <mergeCell ref="B87:O87"/>
    <mergeCell ref="B88:B89"/>
    <mergeCell ref="C88:C89"/>
    <mergeCell ref="D88:D89"/>
    <mergeCell ref="E88:H88"/>
    <mergeCell ref="I88:L88"/>
    <mergeCell ref="M88:M89"/>
    <mergeCell ref="N88:O89"/>
    <mergeCell ref="E89:F89"/>
    <mergeCell ref="G89:H89"/>
    <mergeCell ref="I89:J89"/>
    <mergeCell ref="K89:L89"/>
    <mergeCell ref="B94:B95"/>
    <mergeCell ref="E94:F94"/>
    <mergeCell ref="G94:H94"/>
    <mergeCell ref="I94:J94"/>
    <mergeCell ref="M94:M95"/>
    <mergeCell ref="B90:B91"/>
    <mergeCell ref="E90:F90"/>
    <mergeCell ref="G90:H90"/>
    <mergeCell ref="I90:J90"/>
    <mergeCell ref="B92:B93"/>
    <mergeCell ref="E92:F92"/>
    <mergeCell ref="G92:H92"/>
    <mergeCell ref="I92:J92"/>
    <mergeCell ref="K92:L92"/>
    <mergeCell ref="E93:F93"/>
    <mergeCell ref="G93:H93"/>
    <mergeCell ref="I93:J93"/>
    <mergeCell ref="K93:L93"/>
    <mergeCell ref="K90:L90"/>
    <mergeCell ref="K94:L94"/>
    <mergeCell ref="E95:F95"/>
    <mergeCell ref="G95:H95"/>
    <mergeCell ref="I95:J95"/>
    <mergeCell ref="K95:L95"/>
    <mergeCell ref="B113:B114"/>
    <mergeCell ref="C113:C114"/>
    <mergeCell ref="M99:M100"/>
    <mergeCell ref="C99:C100"/>
    <mergeCell ref="C111:C112"/>
    <mergeCell ref="B96:B97"/>
    <mergeCell ref="E96:F96"/>
    <mergeCell ref="G96:H96"/>
    <mergeCell ref="I96:J96"/>
    <mergeCell ref="K96:L96"/>
    <mergeCell ref="M96:M97"/>
    <mergeCell ref="G97:H97"/>
    <mergeCell ref="I97:J97"/>
    <mergeCell ref="K97:L97"/>
    <mergeCell ref="M101:M114"/>
    <mergeCell ref="B109:B110"/>
    <mergeCell ref="C109:C110"/>
    <mergeCell ref="G110:H110"/>
    <mergeCell ref="I109:J110"/>
    <mergeCell ref="K109:L110"/>
    <mergeCell ref="M90:M93"/>
    <mergeCell ref="N90:O95"/>
    <mergeCell ref="E91:F91"/>
    <mergeCell ref="G91:H91"/>
    <mergeCell ref="I91:J91"/>
    <mergeCell ref="K91:L91"/>
    <mergeCell ref="E114:L114"/>
    <mergeCell ref="D99:D100"/>
    <mergeCell ref="E99:H99"/>
    <mergeCell ref="I99:L99"/>
    <mergeCell ref="D111:D112"/>
    <mergeCell ref="I111:L112"/>
    <mergeCell ref="N99:O100"/>
    <mergeCell ref="E100:F100"/>
    <mergeCell ref="G100:H100"/>
    <mergeCell ref="I100:J100"/>
    <mergeCell ref="K100:L100"/>
    <mergeCell ref="E109:F109"/>
    <mergeCell ref="G109:H109"/>
    <mergeCell ref="E110:F110"/>
    <mergeCell ref="B115:B120"/>
    <mergeCell ref="C115:O115"/>
    <mergeCell ref="C116:O116"/>
    <mergeCell ref="C117:O117"/>
    <mergeCell ref="C118:O118"/>
    <mergeCell ref="C119:O119"/>
    <mergeCell ref="C120:O120"/>
    <mergeCell ref="B101:B102"/>
    <mergeCell ref="C101:C102"/>
    <mergeCell ref="E101:F101"/>
    <mergeCell ref="G101:H101"/>
    <mergeCell ref="I101:J102"/>
    <mergeCell ref="K101:L102"/>
    <mergeCell ref="E102:F102"/>
    <mergeCell ref="G102:H102"/>
    <mergeCell ref="B103:B104"/>
    <mergeCell ref="C103:C104"/>
    <mergeCell ref="E103:F103"/>
    <mergeCell ref="G103:H103"/>
    <mergeCell ref="I103:J106"/>
    <mergeCell ref="B111:B112"/>
    <mergeCell ref="E111:H112"/>
    <mergeCell ref="D113:D114"/>
    <mergeCell ref="E113:L113"/>
    <mergeCell ref="N21:O26"/>
    <mergeCell ref="N27:O29"/>
    <mergeCell ref="B107:B108"/>
    <mergeCell ref="C107:C108"/>
    <mergeCell ref="E107:F107"/>
    <mergeCell ref="G107:H107"/>
    <mergeCell ref="I107:J108"/>
    <mergeCell ref="K107:L108"/>
    <mergeCell ref="E108:F108"/>
    <mergeCell ref="G108:H108"/>
    <mergeCell ref="G104:H104"/>
    <mergeCell ref="B105:B106"/>
    <mergeCell ref="C105:C106"/>
    <mergeCell ref="E105:F105"/>
    <mergeCell ref="G105:H105"/>
    <mergeCell ref="E106:F106"/>
    <mergeCell ref="G106:H106"/>
    <mergeCell ref="B98:O98"/>
    <mergeCell ref="B99:B100"/>
    <mergeCell ref="K103:L106"/>
    <mergeCell ref="E104:F104"/>
    <mergeCell ref="N96:O97"/>
    <mergeCell ref="E97:F97"/>
    <mergeCell ref="N101:O114"/>
    <mergeCell ref="B47:B48"/>
    <mergeCell ref="C47:C48"/>
    <mergeCell ref="D47:D48"/>
    <mergeCell ref="E47:H47"/>
    <mergeCell ref="I47:L47"/>
    <mergeCell ref="M47:M48"/>
    <mergeCell ref="N47:O48"/>
    <mergeCell ref="E48:F48"/>
    <mergeCell ref="G48:H48"/>
    <mergeCell ref="I48:J48"/>
    <mergeCell ref="K48:L48"/>
    <mergeCell ref="E42:H42"/>
    <mergeCell ref="I42:L42"/>
    <mergeCell ref="N42:O42"/>
    <mergeCell ref="B43:B45"/>
    <mergeCell ref="C43:C44"/>
    <mergeCell ref="E43:H43"/>
    <mergeCell ref="I43:L43"/>
    <mergeCell ref="M43:M44"/>
    <mergeCell ref="N43:O44"/>
    <mergeCell ref="E44:H44"/>
    <mergeCell ref="I44:L44"/>
    <mergeCell ref="C45:O45"/>
  </mergeCells>
  <pageMargins left="0.70866141732283472" right="0.31496062992125984" top="0.15748031496062992" bottom="0.15748031496062992" header="0.31496062992125984" footer="0.31496062992125984"/>
  <pageSetup paperSize="9" scale="61" fitToHeight="0" orientation="portrait" r:id="rId1"/>
  <rowBreaks count="1" manualBreakCount="1">
    <brk id="6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 Тарифы</vt:lpstr>
      <vt:lpstr>'2. Тарифы'!Print_Area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2017-06-22T14:11:47Z</dcterms:modified>
</cp:coreProperties>
</file>